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775" windowWidth="14805" windowHeight="5340"/>
  </bookViews>
  <sheets>
    <sheet name="Для ДК" sheetId="3" r:id="rId1"/>
  </sheets>
  <definedNames>
    <definedName name="_xlnm.Print_Titles" localSheetId="0">'Для ДК'!$30:$31</definedName>
    <definedName name="_xlnm.Print_Area" localSheetId="0">'Для ДК'!$C$4:$Z$483</definedName>
  </definedNames>
  <calcPr calcId="145621"/>
</workbook>
</file>

<file path=xl/calcChain.xml><?xml version="1.0" encoding="utf-8"?>
<calcChain xmlns="http://schemas.openxmlformats.org/spreadsheetml/2006/main">
  <c r="W474" i="3" l="1"/>
  <c r="V474" i="3"/>
  <c r="V114" i="3" l="1"/>
  <c r="W114" i="3" s="1"/>
  <c r="V112" i="3"/>
  <c r="W112" i="3" s="1"/>
  <c r="V106" i="3"/>
  <c r="W106" i="3" s="1"/>
  <c r="V104" i="3"/>
  <c r="W104" i="3" s="1"/>
  <c r="V101" i="3"/>
  <c r="W101" i="3" s="1"/>
  <c r="V99" i="3"/>
  <c r="W99" i="3" s="1"/>
  <c r="V97" i="3"/>
  <c r="W97" i="3" s="1"/>
  <c r="V95" i="3"/>
  <c r="W95" i="3" s="1"/>
  <c r="V93" i="3"/>
  <c r="W93" i="3" s="1"/>
  <c r="W389" i="3" l="1"/>
  <c r="W386" i="3"/>
  <c r="W304" i="3" l="1"/>
  <c r="V304" i="3"/>
  <c r="W303" i="3"/>
  <c r="V42" i="3" l="1"/>
  <c r="W42" i="3" s="1"/>
  <c r="W41" i="3"/>
  <c r="V152" i="3" l="1"/>
  <c r="W152" i="3" s="1"/>
  <c r="W151" i="3"/>
  <c r="V150" i="3"/>
  <c r="W150" i="3" s="1"/>
  <c r="W149" i="3"/>
  <c r="V148" i="3"/>
  <c r="W148" i="3" s="1"/>
  <c r="W147" i="3"/>
  <c r="V146" i="3"/>
  <c r="W146" i="3" s="1"/>
  <c r="W145" i="3"/>
  <c r="W144" i="3"/>
  <c r="V144" i="3"/>
  <c r="W143" i="3"/>
  <c r="V142" i="3"/>
  <c r="W142" i="3" s="1"/>
  <c r="W141" i="3"/>
  <c r="V140" i="3"/>
  <c r="W140" i="3" s="1"/>
  <c r="W139" i="3"/>
  <c r="W138" i="3"/>
  <c r="V138" i="3"/>
  <c r="W137" i="3"/>
  <c r="W354" i="3" l="1"/>
  <c r="W352" i="3"/>
  <c r="W350" i="3"/>
  <c r="W348" i="3"/>
  <c r="W345" i="3"/>
  <c r="W343" i="3"/>
  <c r="W341" i="3"/>
  <c r="W339" i="3"/>
  <c r="W337" i="3"/>
  <c r="W292" i="3" l="1"/>
  <c r="W291" i="3"/>
  <c r="W458" i="3" l="1"/>
  <c r="W162" i="3" l="1"/>
  <c r="U162" i="3"/>
  <c r="V161" i="3" l="1"/>
  <c r="W161" i="3" s="1"/>
  <c r="V160" i="3"/>
  <c r="W160" i="3" s="1"/>
  <c r="V159" i="3"/>
  <c r="W159" i="3" s="1"/>
  <c r="V158" i="3"/>
  <c r="W158" i="3" s="1"/>
  <c r="V157" i="3"/>
  <c r="W157" i="3" s="1"/>
  <c r="V156" i="3"/>
  <c r="W156" i="3" s="1"/>
  <c r="V155" i="3"/>
  <c r="W155" i="3" s="1"/>
  <c r="V154" i="3"/>
  <c r="W154" i="3" s="1"/>
  <c r="V153" i="3"/>
  <c r="W153" i="3" s="1"/>
  <c r="V86" i="3"/>
  <c r="W86" i="3" s="1"/>
  <c r="W84" i="3"/>
  <c r="W80" i="3"/>
  <c r="U80" i="3"/>
  <c r="V72" i="3"/>
  <c r="W72" i="3" s="1"/>
  <c r="U69" i="3"/>
  <c r="V69" i="3" s="1"/>
  <c r="W69" i="3" s="1"/>
  <c r="W67" i="3"/>
  <c r="U67" i="3"/>
  <c r="W374" i="3" l="1"/>
  <c r="W373" i="3"/>
  <c r="W372" i="3"/>
  <c r="W371" i="3"/>
  <c r="W277" i="3"/>
  <c r="W275" i="3" l="1"/>
  <c r="W300" i="3" l="1"/>
  <c r="W298" i="3"/>
  <c r="W296" i="3"/>
  <c r="V128" i="3" l="1"/>
  <c r="W128" i="3" s="1"/>
  <c r="V127" i="3"/>
  <c r="W127" i="3" s="1"/>
  <c r="V126" i="3"/>
  <c r="W126" i="3" s="1"/>
  <c r="V125" i="3"/>
  <c r="W125" i="3" s="1"/>
  <c r="V124" i="3"/>
  <c r="W124" i="3" s="1"/>
  <c r="V123" i="3"/>
  <c r="W123" i="3" s="1"/>
  <c r="V122" i="3"/>
  <c r="W122" i="3" s="1"/>
  <c r="V121" i="3"/>
  <c r="W121" i="3" s="1"/>
  <c r="V120" i="3"/>
  <c r="W120" i="3" s="1"/>
  <c r="V119" i="3"/>
  <c r="W119" i="3" s="1"/>
  <c r="V118" i="3"/>
  <c r="W118" i="3" s="1"/>
  <c r="V117" i="3"/>
  <c r="W117" i="3" s="1"/>
  <c r="V116" i="3"/>
  <c r="W116" i="3" s="1"/>
  <c r="V115" i="3"/>
  <c r="W115" i="3" s="1"/>
  <c r="V110" i="3"/>
  <c r="W110" i="3" s="1"/>
  <c r="V109" i="3"/>
  <c r="W109" i="3" s="1"/>
  <c r="V108" i="3"/>
  <c r="W108" i="3" s="1"/>
  <c r="V107" i="3"/>
  <c r="W107" i="3" s="1"/>
  <c r="V102" i="3"/>
  <c r="W102" i="3" s="1"/>
  <c r="V91" i="3"/>
  <c r="W91" i="3" s="1"/>
  <c r="V90" i="3"/>
  <c r="W90" i="3" s="1"/>
  <c r="V89" i="3"/>
  <c r="W89" i="3" s="1"/>
  <c r="V88" i="3"/>
  <c r="W88" i="3" s="1"/>
  <c r="W466" i="3" l="1"/>
  <c r="W87" i="3" l="1"/>
  <c r="V78" i="3"/>
  <c r="W78" i="3" s="1"/>
  <c r="V74" i="3"/>
  <c r="V73" i="3"/>
  <c r="W73" i="3" s="1"/>
  <c r="V70" i="3"/>
  <c r="W70" i="3" s="1"/>
  <c r="W74" i="3" l="1"/>
  <c r="W433" i="3"/>
  <c r="W463" i="3" l="1"/>
  <c r="W462" i="3"/>
  <c r="W335" i="3"/>
  <c r="W334" i="3"/>
  <c r="W301" i="3"/>
  <c r="W428" i="3" l="1"/>
  <c r="W425" i="3"/>
  <c r="W456" i="3" l="1"/>
  <c r="W453" i="3"/>
  <c r="W452" i="3" l="1"/>
  <c r="V450" i="3"/>
  <c r="W445" i="3"/>
  <c r="V63" i="3"/>
  <c r="W63" i="3" s="1"/>
  <c r="V62" i="3"/>
  <c r="W62" i="3" s="1"/>
  <c r="W290" i="3"/>
  <c r="W431" i="3" l="1"/>
  <c r="W284" i="3" l="1"/>
  <c r="W283" i="3"/>
  <c r="V40" i="3" l="1"/>
  <c r="W40" i="3" s="1"/>
  <c r="V39" i="3"/>
  <c r="W39" i="3" s="1"/>
  <c r="V38" i="3"/>
  <c r="W38" i="3" s="1"/>
  <c r="V37" i="3"/>
  <c r="W37" i="3" s="1"/>
  <c r="V36" i="3"/>
  <c r="W36" i="3" s="1"/>
  <c r="V35" i="3"/>
  <c r="W35" i="3" s="1"/>
  <c r="V34" i="3"/>
  <c r="W34" i="3" s="1"/>
  <c r="V33" i="3"/>
  <c r="V269" i="3" l="1"/>
  <c r="V475" i="3" s="1"/>
  <c r="W33" i="3"/>
  <c r="W269" i="3" s="1"/>
  <c r="W475" i="3" l="1"/>
</calcChain>
</file>

<file path=xl/sharedStrings.xml><?xml version="1.0" encoding="utf-8"?>
<sst xmlns="http://schemas.openxmlformats.org/spreadsheetml/2006/main" count="5943" uniqueCount="1708">
  <si>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</si>
  <si>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</si>
  <si>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</si>
  <si>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</si>
  <si>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с указанием СТ РК, ГОСТ и т.д. </t>
  </si>
  <si>
    <t>Дополнительная характеристика</t>
  </si>
  <si>
    <t>Способ закупок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</si>
  <si>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</si>
  <si>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</si>
  <si>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</si>
  <si>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</si>
  <si>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</si>
  <si>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</si>
  <si>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</si>
  <si>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</si>
  <si>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</si>
  <si>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</si>
  <si>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</si>
  <si>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</si>
  <si>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</si>
  <si>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</si>
  <si>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</si>
  <si>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</si>
  <si>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 Товары</t>
  </si>
  <si>
    <t>итого по товарам:</t>
  </si>
  <si>
    <t>итого по услугам:</t>
  </si>
  <si>
    <t>Итого по работам:</t>
  </si>
  <si>
    <t>Всего:</t>
  </si>
  <si>
    <t>2У</t>
  </si>
  <si>
    <t>3У</t>
  </si>
  <si>
    <t>2. Работы</t>
  </si>
  <si>
    <t>Прогноз местного содержания, %</t>
  </si>
  <si>
    <t>11 Т</t>
  </si>
  <si>
    <t>1 У</t>
  </si>
  <si>
    <t>4 У</t>
  </si>
  <si>
    <t>1 Р</t>
  </si>
  <si>
    <t>3 Р</t>
  </si>
  <si>
    <t>4 Р</t>
  </si>
  <si>
    <t>1 Т</t>
  </si>
  <si>
    <t>2 Т</t>
  </si>
  <si>
    <t>3 Т</t>
  </si>
  <si>
    <t>4 Т</t>
  </si>
  <si>
    <t>5 Т</t>
  </si>
  <si>
    <t>6 Т</t>
  </si>
  <si>
    <t>7 Т</t>
  </si>
  <si>
    <t>8 Т</t>
  </si>
  <si>
    <t>9 Т</t>
  </si>
  <si>
    <t>5 У</t>
  </si>
  <si>
    <t>6 У</t>
  </si>
  <si>
    <t>7 У</t>
  </si>
  <si>
    <t>8 У</t>
  </si>
  <si>
    <t>9 У</t>
  </si>
  <si>
    <t>10 У</t>
  </si>
  <si>
    <t>11 У</t>
  </si>
  <si>
    <t>12 У</t>
  </si>
  <si>
    <t>13 У</t>
  </si>
  <si>
    <t>14 У</t>
  </si>
  <si>
    <t>15 У</t>
  </si>
  <si>
    <t>16 У</t>
  </si>
  <si>
    <t>17 У</t>
  </si>
  <si>
    <t>18 У</t>
  </si>
  <si>
    <t>19 У</t>
  </si>
  <si>
    <t>20 У</t>
  </si>
  <si>
    <t>10 Т</t>
  </si>
  <si>
    <t>12 Т</t>
  </si>
  <si>
    <t>13 Т</t>
  </si>
  <si>
    <t>14 Т</t>
  </si>
  <si>
    <t>15 Т</t>
  </si>
  <si>
    <t>16 Т</t>
  </si>
  <si>
    <t>17 Т</t>
  </si>
  <si>
    <t>18 Т</t>
  </si>
  <si>
    <t>19 Т</t>
  </si>
  <si>
    <t>20 Т</t>
  </si>
  <si>
    <t>21 Т</t>
  </si>
  <si>
    <t>22 Т</t>
  </si>
  <si>
    <t>23 Т</t>
  </si>
  <si>
    <t>24 Т</t>
  </si>
  <si>
    <t>25 Т</t>
  </si>
  <si>
    <t>26 Т</t>
  </si>
  <si>
    <t>27 Т</t>
  </si>
  <si>
    <t>28 Т</t>
  </si>
  <si>
    <t>21 У</t>
  </si>
  <si>
    <t>22 У</t>
  </si>
  <si>
    <t>23 У</t>
  </si>
  <si>
    <t>3. Услуги</t>
  </si>
  <si>
    <t>24 У</t>
  </si>
  <si>
    <t>25 У</t>
  </si>
  <si>
    <t>5 Р</t>
  </si>
  <si>
    <t>6 Р</t>
  </si>
  <si>
    <t>26 У</t>
  </si>
  <si>
    <t>27 У</t>
  </si>
  <si>
    <t>28 У</t>
  </si>
  <si>
    <t>7 Р</t>
  </si>
  <si>
    <t>8 Р</t>
  </si>
  <si>
    <t>9 Р</t>
  </si>
  <si>
    <t>10 Р</t>
  </si>
  <si>
    <t>11 Р</t>
  </si>
  <si>
    <t>29 У</t>
  </si>
  <si>
    <t>30 У</t>
  </si>
  <si>
    <t>31 У</t>
  </si>
  <si>
    <t>32 У</t>
  </si>
  <si>
    <t>33 У</t>
  </si>
  <si>
    <t>34 У</t>
  </si>
  <si>
    <t>35 У</t>
  </si>
  <si>
    <t>36 У</t>
  </si>
  <si>
    <t>37 У</t>
  </si>
  <si>
    <t>38 У</t>
  </si>
  <si>
    <t>39 У</t>
  </si>
  <si>
    <t>40 У</t>
  </si>
  <si>
    <t>41 У</t>
  </si>
  <si>
    <t>42 У</t>
  </si>
  <si>
    <t>43 У</t>
  </si>
  <si>
    <t>44 У</t>
  </si>
  <si>
    <t>45 У</t>
  </si>
  <si>
    <t>46 У</t>
  </si>
  <si>
    <t>47 У</t>
  </si>
  <si>
    <t>48 У</t>
  </si>
  <si>
    <t>49 У</t>
  </si>
  <si>
    <t>50 У</t>
  </si>
  <si>
    <t>51 У</t>
  </si>
  <si>
    <t>52 У</t>
  </si>
  <si>
    <t>53 У</t>
  </si>
  <si>
    <t>54 У</t>
  </si>
  <si>
    <t>55 У</t>
  </si>
  <si>
    <t>56 У</t>
  </si>
  <si>
    <t>57 У</t>
  </si>
  <si>
    <t>58 У</t>
  </si>
  <si>
    <t>59 У</t>
  </si>
  <si>
    <t>60 У</t>
  </si>
  <si>
    <t>61 У</t>
  </si>
  <si>
    <t>62 У</t>
  </si>
  <si>
    <t>63 У</t>
  </si>
  <si>
    <t>64 У</t>
  </si>
  <si>
    <t>65 У</t>
  </si>
  <si>
    <t>66 У</t>
  </si>
  <si>
    <t>67 У</t>
  </si>
  <si>
    <t>68 У</t>
  </si>
  <si>
    <t>69 У</t>
  </si>
  <si>
    <t>70 У</t>
  </si>
  <si>
    <t>71 У</t>
  </si>
  <si>
    <t>72 У</t>
  </si>
  <si>
    <t>73 У</t>
  </si>
  <si>
    <t>74 У</t>
  </si>
  <si>
    <t>75 У</t>
  </si>
  <si>
    <t>76 У</t>
  </si>
  <si>
    <t>77 У</t>
  </si>
  <si>
    <t>78 У</t>
  </si>
  <si>
    <t>79 У</t>
  </si>
  <si>
    <t>80 У</t>
  </si>
  <si>
    <t>81 У</t>
  </si>
  <si>
    <t>82 У</t>
  </si>
  <si>
    <t>83 У</t>
  </si>
  <si>
    <t>84 У</t>
  </si>
  <si>
    <t>85 У</t>
  </si>
  <si>
    <t>86 У</t>
  </si>
  <si>
    <t>87 У</t>
  </si>
  <si>
    <t>88 У</t>
  </si>
  <si>
    <t>89 У</t>
  </si>
  <si>
    <t>90 У</t>
  </si>
  <si>
    <t>91 У</t>
  </si>
  <si>
    <t>92 У</t>
  </si>
  <si>
    <t>93 У</t>
  </si>
  <si>
    <t>94 У</t>
  </si>
  <si>
    <t>95 У</t>
  </si>
  <si>
    <t>96 У</t>
  </si>
  <si>
    <t>97 У</t>
  </si>
  <si>
    <t>98 У</t>
  </si>
  <si>
    <t>99 У</t>
  </si>
  <si>
    <t>101 У</t>
  </si>
  <si>
    <t>102 У</t>
  </si>
  <si>
    <t>103 У</t>
  </si>
  <si>
    <t>100 У</t>
  </si>
  <si>
    <t>ТОО "Казахстанско-Китайский Трубопровод"</t>
  </si>
  <si>
    <t>71.12.35.900.000.00.0999.000000000000</t>
  </si>
  <si>
    <t>Землеустроительные и земельно-кадастровые работы</t>
  </si>
  <si>
    <t>Разработка землеустроительного проекта по продлению сроков 
аренды земли для строительства ВЛ 220 кВ и 110 кВ НПС Аральск</t>
  </si>
  <si>
    <t>ЭОТТ</t>
  </si>
  <si>
    <t>г. Алматы, пр. Абая 109 В</t>
  </si>
  <si>
    <t>Декабрь 2015 - Январь 2016</t>
  </si>
  <si>
    <t>Кызылординская и Карагандинская 
области</t>
  </si>
  <si>
    <t>Январь - 
Сентябрь</t>
  </si>
  <si>
    <t>0% Авансовый платеж. По факту выполненных работ</t>
  </si>
  <si>
    <t>71.12.17.000.000.00.0999.000000000000</t>
  </si>
  <si>
    <t>Работы инженерные по проектированию предприятий/технологических процессов и связанные с этим работы</t>
  </si>
  <si>
    <t>ЭОТ</t>
  </si>
  <si>
    <t>Актюбинская область</t>
  </si>
  <si>
    <t>71.12.20.000.000.00.0777.000000000000</t>
  </si>
  <si>
    <t>Услуги по авторскому/техническому надзору/управлению проектами, работами</t>
  </si>
  <si>
    <t xml:space="preserve">Авторский надзор за 
строительством вдольтрассового проезда МН Кенкияк-Кумколь в  Актюбинской области, общей протяженностью 44,574 км </t>
  </si>
  <si>
    <t>ОИ</t>
  </si>
  <si>
    <t>0% Авансовый платеж. Ежемесячно по факту оказанных услуг</t>
  </si>
  <si>
    <t xml:space="preserve">91.01.12.000.003.00.0777.000000000000
</t>
  </si>
  <si>
    <t>Услуги по ведению архивных документов</t>
  </si>
  <si>
    <t>декабрь-январь</t>
  </si>
  <si>
    <t>г. Алматы пр. Абая 109 В</t>
  </si>
  <si>
    <t>Январь-Декабрь</t>
  </si>
  <si>
    <t>Авансовый платеж 0%,  по факту оказания услуг</t>
  </si>
  <si>
    <t>2015-2016</t>
  </si>
  <si>
    <t xml:space="preserve">53.20.11.110.000.00.0777.000000000000
</t>
  </si>
  <si>
    <t>Услуги по курьерской доставке почты</t>
  </si>
  <si>
    <t>международные</t>
  </si>
  <si>
    <t>ЦПЭ</t>
  </si>
  <si>
    <t>Республика Казахстан, ближнее, дальнее зарубежье</t>
  </si>
  <si>
    <t>53.10.11.100.000.00.0777.000000000000</t>
  </si>
  <si>
    <t>Услуги по подписке на печатные периодические издания</t>
  </si>
  <si>
    <t>Авансовый платеж 100%,  по факту оказания услуг</t>
  </si>
  <si>
    <t>ОВХ</t>
  </si>
  <si>
    <t>82.19.11.000.000.00.0777.000000000000</t>
  </si>
  <si>
    <t>Услуги по копированию</t>
  </si>
  <si>
    <t>82.19.13.000.000.00.0777.000000000000</t>
  </si>
  <si>
    <t>Услуги, связанные со сканированием текста</t>
  </si>
  <si>
    <t>Сканирование документов</t>
  </si>
  <si>
    <t>85.59.11.335.001.00.0777.000000000000</t>
  </si>
  <si>
    <t>Услуги по обучению языкам</t>
  </si>
  <si>
    <t>93.19.19.900.001.00.0777.000000000000</t>
  </si>
  <si>
    <t>Услуги по размещению информационных материалов в средствах массовой информации</t>
  </si>
  <si>
    <t xml:space="preserve">
35.11.10.100.000.00.0245.000000000000
</t>
  </si>
  <si>
    <t>Электроэнергия</t>
  </si>
  <si>
    <t>для снабжения  потребителей, ГОСТ 13109-97</t>
  </si>
  <si>
    <t>Электроэнергия для вдольтрассовых ВЛ-10кВ от 0 км до 69 км нефтепровода  Атасу-Алашанькоу</t>
  </si>
  <si>
    <t>ноябрь - декабрь</t>
  </si>
  <si>
    <t>Карагандинская область</t>
  </si>
  <si>
    <t>DDP</t>
  </si>
  <si>
    <t xml:space="preserve">январь-декабрь </t>
  </si>
  <si>
    <t>предоплата 100%, ежемесячно</t>
  </si>
  <si>
    <t>киловатт-час</t>
  </si>
  <si>
    <t>Электроэнергия для вдольтрассовых ВЛ-10кВ от 96 км до 180 км нефтепровода  Атасу-Алашанькоу</t>
  </si>
  <si>
    <t>Электроэнергия для вдольтрассовых ВЛ-10кВ от 203 км до 520 км нефтепровода  Атасу-Алашанькоу</t>
  </si>
  <si>
    <t>Электроэнергия для вдольтрассовых ВЛ-10кВ от 545 км до 657 км нефтепровода  Атасу-Алашанькоу</t>
  </si>
  <si>
    <t>Восточно-Казахстаская область</t>
  </si>
  <si>
    <t>январь-декабрь</t>
  </si>
  <si>
    <t>Электроэнергия для вдольтрассовых ВЛ-10кВ от 684 км до 850 км нефтепровода  Атасу-Алашанькоу</t>
  </si>
  <si>
    <t>Алматинская область</t>
  </si>
  <si>
    <t>Электроэнергия для вдольтрассовых ВЛ-10кВ от 850 км до 960 км нефтепровода  Атасу-Алашанькоу</t>
  </si>
  <si>
    <t>Электроэнергия для вдольтрассовых ВЛ-10кВ от 0 до 231 км нефтепровода Кенкияк - Кумколь</t>
  </si>
  <si>
    <t>Актюбинская  область</t>
  </si>
  <si>
    <t>Электроэнергия для вдольтрассовых ВЛ-10кВ от 231 до 794 км нефтепровода  Кенкияк - Кумколь.</t>
  </si>
  <si>
    <t>Кызылординская область</t>
  </si>
  <si>
    <t>42.91.20.335.002.00.0999.000000000000</t>
  </si>
  <si>
    <t>Работы водолазные</t>
  </si>
  <si>
    <t xml:space="preserve">Работы водолазные по обследованию состояния подводных переходов магистрального нефтепровода "Атасу-Алашанькоу" </t>
  </si>
  <si>
    <t>февраль-март</t>
  </si>
  <si>
    <t>Республика Казахстан, Карагандинская, Восточно-Казахстанская и Алматинская области, МН "Атасу-Алашанькоу"</t>
  </si>
  <si>
    <t>апрель-декабрь</t>
  </si>
  <si>
    <t xml:space="preserve">авансовый  платеж-0%, оставшаяся часть в течение 20 рабочих дней с момента подписания акта приемки выполненных работ </t>
  </si>
  <si>
    <t xml:space="preserve">Работы водолазные по обследованию состояния подводных переходов магистрального нефтепровода "Кенкияк-Кумколь" </t>
  </si>
  <si>
    <t>Республика Казахстан, Актюбинская, Кызылординская, Карагандинская области, МН "Кенкияк-Кумколь"</t>
  </si>
  <si>
    <t>ТОО «Казахстанско-Китайский Трубопровод»</t>
  </si>
  <si>
    <t>71.12.19.900.001.00.0999.000000000000</t>
  </si>
  <si>
    <t xml:space="preserve">Работы инженерные по проектированию </t>
  </si>
  <si>
    <t>Работы инженерные по проектированию и связанные с этим работы (кроме связанных с проектированием улиц/авто и железных дорог/полос, линий связи/транслирования, предприятий/технологических процессов, водных/ канализационных/дренажных систем, зданий/сооружений/территорий/объектов, электростанций, установок обработки отходов/отбросов</t>
  </si>
  <si>
    <t xml:space="preserve">Работы по созданию системы управления техническим состоянием и целостностью нефтепроводов на основе анализа риска, включающей интеграцию проектной, исполнительной и эксплуатационной документации об объектах трубопроводной системы в едином информационном пространстве </t>
  </si>
  <si>
    <t>г. Алматы,     пр. Абая 109В</t>
  </si>
  <si>
    <t>Республика Казахстан, Актюбинская, Кызылординская, Карагандинская области, МН "Кенкияк-Кумколь", Карагандинская, Восточно-Казахстанская, Алматинская области, МН "Атасу-Алашанькоу"</t>
  </si>
  <si>
    <t>март - декабрь</t>
  </si>
  <si>
    <t>авансовый  платеж-0%, оставшаяся часть в течение 20 рабочих дней с момента подписания акта приемки выполненных работ</t>
  </si>
  <si>
    <t>80.10.12.000.000.00.0777.000000000000</t>
  </si>
  <si>
    <t>Вневедомственная охрана линейной части и стационарных сооружений нефтепровода  Атасу-Алашанькоу</t>
  </si>
  <si>
    <t>Карагандинская, Восточно-Казахстанская и Алматинская области.</t>
  </si>
  <si>
    <t xml:space="preserve">авансовый  платеж-0%, оставшаяся часть в течение 20 рабочих дней с момента подписания акта приемки оказанных услуг </t>
  </si>
  <si>
    <t>Вневедомственная охрана линейной части и стационарных сооружений  нефтепровода Кенкияк-Кумколь</t>
  </si>
  <si>
    <t>Актюбинская, Кызылординская и Карагандинская области.</t>
  </si>
  <si>
    <t xml:space="preserve">январь-декабрь  </t>
  </si>
  <si>
    <t>51.10.11.000.000.00.0777.000000000000</t>
  </si>
  <si>
    <t>Услуги внутреннего воздушного транспорта по перевозкам пассажиров по расписанию</t>
  </si>
  <si>
    <t>Услуги внутреннего воздушного транспорта по перевозкам пассажиров</t>
  </si>
  <si>
    <t>Авиационные услуги по перевозке грузов и пассажиров для нужд нефтепровода Атасу-Алашанькоу</t>
  </si>
  <si>
    <t>Авиационные  услуги по перевозке грузов и пассажиров для нужд нефтепровода Кенкияк-Кумколь</t>
  </si>
  <si>
    <t>35.13.10.100.000.00.0777.000000000000</t>
  </si>
  <si>
    <t>Услуги по передаче/распределению электроэнергии</t>
  </si>
  <si>
    <t>Транспортировка электроэнергии для вдольтрассовых ВЛ-10 кВ от 0 до 69 км нефтепровода Атасу-Алашанькоу
Электроэнергия  согласно   ГОСТ 13109-97,  протокол №12-97 от 21.11.1997 г. для  нефтепровода  Атасу-Алашанькоу</t>
  </si>
  <si>
    <t xml:space="preserve"> Предоплата 100% ежемесячно </t>
  </si>
  <si>
    <t xml:space="preserve">77.39.19.900.020.00.0777.000000000000
</t>
  </si>
  <si>
    <t>Услуги по аренде линий передач электрической энергии</t>
  </si>
  <si>
    <t>Аренда ВЛ-220кВ "КарГРЭС2-Коунрад", ВЛ-220кВ"Коунрад-Актогайский ГОК" для энергоснабжения НПС-10 и НПС-11</t>
  </si>
  <si>
    <t>Карагандинская и Восточно-Казахстанская области</t>
  </si>
  <si>
    <t xml:space="preserve">35.30.12.200.004.00.0777.000000000000
</t>
  </si>
  <si>
    <t>Услуги по передаче пара по тепловым сетям, кроме коммунальных</t>
  </si>
  <si>
    <t>Передача пара по тепловым сетям, кроме коммунальных</t>
  </si>
  <si>
    <t>Услуги по передаче тепловой энергии для объекта ЦДП Атасу
нефтепровода Атасу - Алашанькоу</t>
  </si>
  <si>
    <t>предоплата 100 %, ежемесячно</t>
  </si>
  <si>
    <t>33.14.11.200.001.00.0777.000000000000</t>
  </si>
  <si>
    <t>Услуги по техническому обслуживанию электрического,электрораспределительного/регулирующего оборудования и аналогичной аппаратуры</t>
  </si>
  <si>
    <t>Услуги по техническому обслуживанию электрического, электрораспределительного/ регулирующего оборудования и аналогичной аппаратуры</t>
  </si>
  <si>
    <t xml:space="preserve">Эксплуатация и техническоое обслуживание  ВЛ-110кВ 145 км  для  ПС НПС-9 110/10 кВ нефтепровода  Атасу-Алашанькоу согласно РД 34 РК. 03-202-04.   </t>
  </si>
  <si>
    <t>авансовый  платеж-0%, оплата в течение 20  рабочих  дней с момента подписания акта оказанных услуг</t>
  </si>
  <si>
    <t>Услуги по техническому обслуживанию электрического,электрораспределительного/ регулирующего оборудования и аналогичной аппаратуры</t>
  </si>
  <si>
    <t xml:space="preserve">Эксплуатация и техническое обслуживание  ВЛ-110кВ 150 км  для  ПС НПС-11 110/10 кВ нефтепровода  Атасу-Алашанькоу согласно РД 34 РК. 03-202-04.   </t>
  </si>
  <si>
    <t>Восточно-Казахстанская и Алматинская область</t>
  </si>
  <si>
    <t>авансовый  платеж-0%, оплата в течение 20 рабочих  дней с момента подписания акта оказанных услуг</t>
  </si>
  <si>
    <t xml:space="preserve">Эксплуатация и техническое обслуживание  ВЛ-35кВ 20 км  для  ПС НПС-8 35/10 кВ нефтепровода  Атасу-Алашанькоу согласно РД 34 РК. 03-202-04.   </t>
  </si>
  <si>
    <t xml:space="preserve">Эксплуатация и техническое обслуживание  ВЛ-110кВ 96 км  для  ПС НПС-10 110/10 кВ нефтепровода  Атасу-Алашанькоу согласно РД 34 РК. 03-202-04.   </t>
  </si>
  <si>
    <t>Эксплуатация и техническое обслуживание  2-х ячеек 110кВ расположенных на подстанции Балхашская для НПС-9 нефтепровода  Атасу-Алашанькоу согласно РД 34 РК. 03-202-04</t>
  </si>
  <si>
    <t>Эксплуатация и техническое обслуживание  2-х ячеек 10кВ на ПС "Акадыр",  2-х ячеек 10кВ на ПС "Акжал" нефтепровода  Атасу-Алашанькоу согласно РД 34 РК. 03-202-04</t>
  </si>
  <si>
    <t>Эксплуатация и техническое обслуживание  2-х ячеек 10кВ на ПС "Актогай", 2-х ячеек 10кВ на  2-х ячеек 10кВ  ПС  "Ушарал", "Коктума" и 2-х ячеек 10кВ на ПС "Достык"  нефтепровода  Атасу-Алашанькоу согласно РД 34 РК. 03-202-04</t>
  </si>
  <si>
    <t>Алматинская, Восточно-Казахстаская области</t>
  </si>
  <si>
    <t>авансовый  платеж-0%, оплата в течение 20  рабочих дней с момента подписания акта оказанных услуг</t>
  </si>
  <si>
    <t>Эксплуатация и техническое обслуживание 2-х ячеек 110кВ, расположенных на подстанции Актогай для НПС-11 нефтепровода  Атасу-Алашанькоу согласно РД 34 РК. 03-202-04</t>
  </si>
  <si>
    <t>Эксплуатация и техническое обслуживание 2-х ячеек 220кВ, 2-х реакторов 220 кВ расположенных на подстанции Коунрад для НПС-10,  НПС-11 нефтепровода  Атасу-Алашанькоу, согласно РД 34 РК. 03-202-04</t>
  </si>
  <si>
    <t>Эксплуатация и техническое обслуживание  трансформатор Т-2, 1 ячейка 220кВ, 6 ячеек 35кВ и 5 ячеек 10кВ на подстанции Агадырь для НПС-8  нефтепровода  Атасу-Алашанькоу согласно РД 34 РК. 03-202-04</t>
  </si>
  <si>
    <t>авансовый  платеж-0%, оплата в течение 20 рабочих дней с момента подписания акта оказанных услуг</t>
  </si>
  <si>
    <t>Эксплуатация и техническое обслуживание  2-х ячеек 110кВ расположенных на подстанции Актогайский ГОК для НПС-10 нефтепровода  Атасу-Алашанькоу согласно РД 34 РК. 03-202-04</t>
  </si>
  <si>
    <t>Эксплуатация и техническое обслуживание  ячеек, распределительных пунктов, преобразовательных подстанций 35/10/6кВ МН Кенкияк - Кумколь согласно  РД 34 РК. 03-202-04</t>
  </si>
  <si>
    <t>Актюбинская, Кызылординская, Карагандинская области</t>
  </si>
  <si>
    <t>Эксплуатация и техническое обслуживание  ВЛ-35/10/6кВ нефтепровода  Кенкияк - Кумколь согласно РД 34 РК. 03-202-04</t>
  </si>
  <si>
    <t>Услуги по техническому обслуживанию  системы измерения количества и показателей качества нефти (СИКН) "Кенкияк" 
магистрального нефтепровода (МН) "Кенкияк-Кумколь"</t>
  </si>
  <si>
    <t xml:space="preserve">Актюбинская область </t>
  </si>
  <si>
    <t xml:space="preserve"> авансовый платеж - 0%,
ежемесячно в течение 20 рабочих дней с момента подписания акта оказанных услуг согласно графику оказания услуг</t>
  </si>
  <si>
    <t>Услуги по техническому обслуживанию  системы измерения  количества и показателей качества нефти (СИКН)  "Кумколь" 
магистрального нефтепровода (МН)  "Кенкияк-Кумколь"</t>
  </si>
  <si>
    <t xml:space="preserve"> </t>
  </si>
  <si>
    <t>71.20.19.000.000.00.0777.000000000000</t>
  </si>
  <si>
    <t>Услуги по поверке средств измерений</t>
  </si>
  <si>
    <t>Услуги по поверке средств измерений системы измерения количества и показателей качества нефти (СИКН) "Кенкияк" 
магистрального нефтепровода (МН) "Кенкияк-Кумколь" (средства измерения расхода, количества жидкости и плотности и объема)</t>
  </si>
  <si>
    <t>январь-февраль</t>
  </si>
  <si>
    <t>февраль-декабрь</t>
  </si>
  <si>
    <t xml:space="preserve"> авансовый платеж - 100%</t>
  </si>
  <si>
    <t>Услуги по поверке средств измерений системы измерения количества и показателей качества нефти (СИКН) "Кенкияк" 
магистрального нефтепровода (МН) "Кенкияк-Кумколь"  (средства измерения давления, температуры, вместимости, электрических величин)</t>
  </si>
  <si>
    <t>Услуги по поверке средств измерений системы измерения количества и показателей качества нефти (СИКН)  "Кумколь" 
магистрального нефтепровода (МН)  "Кенкияк-Кумколь"(средства измерения расхода, количества жидкости, плотности и объема)</t>
  </si>
  <si>
    <t xml:space="preserve">Услуги по поверке средств измерений системы измерения количества и показателей качества нефти (СИКН)  "Кумколь" 
магистрального нефтепровода (МН)  "Кенкияк-Кумколь"(средства измерения давления, температуры, вместимости, электрических величин). </t>
  </si>
  <si>
    <t>Услуги по поверке средств измерений системы измерения количества и показателей качества нефти (СИКН)  "Алашанькоу" 
магистрального нефтепровода (МН)  "Атасу-Алашанькоу"(средства измерения расхода, количества жидкости, плотности, вместимости и объема)</t>
  </si>
  <si>
    <t>КНР, СУАР,  п. Алашанькоу</t>
  </si>
  <si>
    <t xml:space="preserve">Услуги по поверке средств измерений системы измерения количества и показателей качества нефти (СИКН)  "Алашанькоу" 
магистрального нефтепровода (МН)  "Атасу-Алашанькоу" (средства измерения давления, температуры,  электрических величин). </t>
  </si>
  <si>
    <t>КНР, СУАР, п. Алашанькоу</t>
  </si>
  <si>
    <t>Услуги по поверке средств измерений аварийного запаса
магистрального нефтепровода (МН)  "Атасу-Алашанькоу"  ГНПС Атасу</t>
  </si>
  <si>
    <t>февраль-август</t>
  </si>
  <si>
    <t>Услуги по поверке средств измерений аварийного запаса
магистрального нефтепровода (МН)  "Атасу-Алашанькоу" НПС №9</t>
  </si>
  <si>
    <t>Услуги по поверке средств измерений аварийного запаса
магистрального нефтепровода (МН)  "Кенкияк-Кумколь" АВП Аральск</t>
  </si>
  <si>
    <t xml:space="preserve">Услуги по поверке резервуаров расположенных в п. Алашанькоу, СУАР, КНР, магистрального нефтепровода (МН)  "Атасу-Алашанькоу"  (средства измерения количества жидкости). </t>
  </si>
  <si>
    <t>март-май</t>
  </si>
  <si>
    <t>Услуги по поверке средства измерений в офисе г. Алматы ТОО "Казахстанско-Китайский трубопровод" (средства измерения количества жидкости)</t>
  </si>
  <si>
    <t>г. Алматы</t>
  </si>
  <si>
    <t>март</t>
  </si>
  <si>
    <t>78.10.11.000.003.00.0777.000000000000</t>
  </si>
  <si>
    <t>Услуги по аутсорсингу персонала</t>
  </si>
  <si>
    <t>Услуги аутсорсинга  делопроизводствителей, секретарей-референтов и специалистов АУП</t>
  </si>
  <si>
    <t>ноябрь-декабрь</t>
  </si>
  <si>
    <t>33.13.19.100.003.00.0777.000000000000</t>
  </si>
  <si>
    <t>Услуги по техническому обслуживанию сетей и оборудования связи</t>
  </si>
  <si>
    <t>Техническое обслуживание систем производственно-технологической связи 
МН Атасу-Алашанькоу</t>
  </si>
  <si>
    <t>г.Алматы, пр. Абая 109В</t>
  </si>
  <si>
    <t>Восточно-Казахстанская, Карагандинская, Алматинская области</t>
  </si>
  <si>
    <t>январь -  декабрь</t>
  </si>
  <si>
    <t>авансовый платеж - 0%, в течении 20 рабочих дней с момента подписания акта оказанных услуг</t>
  </si>
  <si>
    <t>2015 - 2016</t>
  </si>
  <si>
    <t>Техническое обслуживание систем производственно-технологической связи 
МН Кенкияк-Кумколь</t>
  </si>
  <si>
    <t>Кызылординская и Актюбинская области</t>
  </si>
  <si>
    <t>61.10.43.100.000.00.0777.000000000000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</si>
  <si>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</si>
  <si>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</si>
  <si>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Доступ к сети интернет 
в офисе г.Алматы</t>
  </si>
  <si>
    <t xml:space="preserve">г.Алматы, проспект Абая 109В </t>
  </si>
  <si>
    <t>авансовый платеж - 0%, ежемесячно в течении 20 рабочих дней с момента подписания акта оказанных услуг</t>
  </si>
  <si>
    <t>61.10.11.200.000.00.0777.000000000000</t>
  </si>
  <si>
    <t>Услуги телефонной связи</t>
  </si>
  <si>
    <t>Услуги фиксированной местной, междугородней, международной телефонной связи  - доступ и пользование</t>
  </si>
  <si>
    <t>Телефонноя связь
в офисе г.Алматы</t>
  </si>
  <si>
    <t>Доступ к сети интернет 
МН "Атасу-Алашанькоу"</t>
  </si>
  <si>
    <t xml:space="preserve">Восточно-Казахстанская, Карагандинская, Алматинская области </t>
  </si>
  <si>
    <t>Телефонноя связь
МН "Атасу-Алашанькоу"</t>
  </si>
  <si>
    <t>Доступ к сети интернет 
МН "Кенкияк-Кумколь"</t>
  </si>
  <si>
    <t>Телефонноя связь
МН "Кенкияк-Кумколь"</t>
  </si>
  <si>
    <t>61.30.10.000.000.00.0777.000000000000</t>
  </si>
  <si>
    <t>Услуги спутниковой связи</t>
  </si>
  <si>
    <t>Спутниковая связь МН "Атасу-Алашанькоу"</t>
  </si>
  <si>
    <t>Спутниковая связь МН "Кенкияк-Кумколь"</t>
  </si>
  <si>
    <t>62.02.30.000.001.00.0777.000000000000</t>
  </si>
  <si>
    <t>Услуги по сопровождению и технической поддержке информационной системы</t>
  </si>
  <si>
    <t>Услуги по сопровождению и технической поддержке системы электронного документооборота.</t>
  </si>
  <si>
    <t>авансовый платеж - 0%, ежекв., в течении 20 рабочих дней с момента подписания акта оказанных услуг</t>
  </si>
  <si>
    <t>62.02.30.000.003.00.0777.000000000000</t>
  </si>
  <si>
    <t>Услуги по технической поддержке сайтов</t>
  </si>
  <si>
    <t>Услуги по технической поддержке веб-сайта kcp.kz</t>
  </si>
  <si>
    <t xml:space="preserve">г.Алматы, пр. Абая 109В </t>
  </si>
  <si>
    <t>авансовый платеж - 0%, ежеквартально в течении 20 рабочих дней с момента подписания акта оказанных услуг</t>
  </si>
  <si>
    <t>95.11.10.000.004.00.0777.000000000000</t>
  </si>
  <si>
    <t>Услуги сервиса печати</t>
  </si>
  <si>
    <t>Услуги по предоставлению в пользование копировального/печатного/сканирующего и аналогичного оборудования с обеспечением его функционирования/обслуживания, в т.ч. снабжение техники бумагой и расходными материалами</t>
  </si>
  <si>
    <t>62.02.30.000.002.00.0777.000000000000</t>
  </si>
  <si>
    <t>Услуги по техническому обслуживанию серверного оборудования</t>
  </si>
  <si>
    <t>95.11.10.000.003.00.0777.000000000000</t>
  </si>
  <si>
    <t>Услуги по техническому обслуживанию компьютерной/периферийной оргтехники/оборудования и их частей</t>
  </si>
  <si>
    <t>Услуги по техническому обслуживанию оборудования конференц зала</t>
  </si>
  <si>
    <t>80.20.10.000.002.00.0777.000000000000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</si>
  <si>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</si>
  <si>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Услуги по техническому обслуживанию пожарной/охранной сигнализации/систем тушения/видеонаблюдения и системы контроля доступа.</t>
  </si>
  <si>
    <t>69.20.10.000.002.00.0777.000000000000</t>
  </si>
  <si>
    <t xml:space="preserve">Услуги по проведению аудита финансовой отчетности </t>
  </si>
  <si>
    <t>Услуги по проведению аудита консолидированной и отдельной финансовой отчетности за 2016 год</t>
  </si>
  <si>
    <t>г. Алматы, пр. Абая 109В</t>
  </si>
  <si>
    <t>январь -февраль</t>
  </si>
  <si>
    <t>г.Алматы</t>
  </si>
  <si>
    <t xml:space="preserve">апрель 2016 года - март 2017 </t>
  </si>
  <si>
    <t>авансовый платеж - 0%, оплата услуг в течении 20 рабочих дней с даты подписания акта оказанных услуг</t>
  </si>
  <si>
    <t xml:space="preserve">62.02.30.000.004.00.0777.000000000000       </t>
  </si>
  <si>
    <t>Услуги по модернизации информационной системы</t>
  </si>
  <si>
    <t>Услуги по переводу конфигурации 1С:Предприятие с версии 8.0 до версии 8.3</t>
  </si>
  <si>
    <t>декабрь</t>
  </si>
  <si>
    <t>январь -апрель</t>
  </si>
  <si>
    <t>Сопровождение программного обеспечения 1С: Предприятие версия 8 (включая 1С: Консолидация)</t>
  </si>
  <si>
    <t xml:space="preserve">январь - декабрь </t>
  </si>
  <si>
    <t>84.25.11.000.001.00.0777.000000000000</t>
  </si>
  <si>
    <t xml:space="preserve">Услуги по тушению пожаров/предупреждению пожаров    </t>
  </si>
  <si>
    <t>Обеспечение пожарной безопасности на НПС-9 нефтепровода Атасу-Алашанькоу</t>
  </si>
  <si>
    <t>Ноябрь-Декабрь 2015</t>
  </si>
  <si>
    <t xml:space="preserve">Январь-Декабрь </t>
  </si>
  <si>
    <t>Авансовый платеж - 0%, оплата - по факту оказания услуг, в течении 20 рабочих дней с момента подписания соответствующих актов</t>
  </si>
  <si>
    <t>Обеспечение пожарной безопасности на НПС-11 нефтепровода Атасу-Алашанькоу</t>
  </si>
  <si>
    <t>Обеспечение пожарной безопасности на НПС-8 нефтепровода Атасу-Алашанькоу</t>
  </si>
  <si>
    <t>Обеспечение пожарной безопасности на НПС-10 нефтепровода Атасу-Алашанькоу</t>
  </si>
  <si>
    <t>Восточно-Казахстанская область</t>
  </si>
  <si>
    <t>Обеспечение пожарной безопасности на ОАВП Аральск нефтепровода Кенкияк-Кумколь</t>
  </si>
  <si>
    <t>84.25.19.000.000.00.0777.000000000000</t>
  </si>
  <si>
    <t>Услуги аварийно-спасательной службы</t>
  </si>
  <si>
    <t>Обеспечение профессиональной аварийно-спасательной службы на ОАВП Аральск нефтепровода Кенкияк-Кумколь</t>
  </si>
  <si>
    <t>38.22.29.000.000.00.0777.000000000000</t>
  </si>
  <si>
    <t>Услуги по удалению опасных отходов/имущества/материалов</t>
  </si>
  <si>
    <t>Услуги по удалению опасных отходов/имущества/материалов (захоронение/сжигание/утилизация и аналогичные услуги)</t>
  </si>
  <si>
    <t>Услуги по размещению, переработке отходов производства (нефтешлам), на НПС-11 трубопровод Атасу-Алашанькоу</t>
  </si>
  <si>
    <t>Услуги по размещению, переработке отходов производства (нефтешлам), на НПС-10 трубопроводАтасу-Алашанькоу</t>
  </si>
  <si>
    <t>Услуги по размещению, переработке отходов производства (нефтешлам), на НПС-8 и НПС-9 трубопровод Атасу-Алашанькоу</t>
  </si>
  <si>
    <t>Услуги по размещению, переработке отходов производства (нефтешлам), на УППОСД "Шалкар" трубопровода Кенкияк-Кумколь</t>
  </si>
  <si>
    <t>Услуги по размещению, переработке замазученного грунта (в результате разлива нефти), вдоль трубопровода Атасу-Алашанькоу</t>
  </si>
  <si>
    <t>Услуги по размещению, переработке замазученного грунта  (в результате разлива нефти), вдоль трубопровода Атасу-Алашанькоу</t>
  </si>
  <si>
    <t>Услуги по размещению, переработке замазученного грунта  (в результате разлива нефти), вдоль трубопровода Кенкияк-Кумколь</t>
  </si>
  <si>
    <t xml:space="preserve">  74.90.20.000.027.00.0777.000000000000</t>
  </si>
  <si>
    <t xml:space="preserve">  Услуги по проведению производственного мониторинга</t>
  </si>
  <si>
    <t>Проведение производственного мониторинга окружающей среды, нефтепровод Атасу-Алашанькоу</t>
  </si>
  <si>
    <t>Алматинская, Восточно-Казахстанская, Карагандинская область</t>
  </si>
  <si>
    <t>Проведение производственного мониторинга окружающей среды, нефтепровод Кенкияк-Кумколь</t>
  </si>
  <si>
    <t>Актюбинская, Кызылординская, Карагандинская область</t>
  </si>
  <si>
    <t>62.01.29.000.000.00.0796.000000000000</t>
  </si>
  <si>
    <t>Программное обеспечение</t>
  </si>
  <si>
    <t>Оригинал программного обеспечения (кроме услуг по разработке программных обеспечении по заказу)</t>
  </si>
  <si>
    <t>г. Алматы, пр. Абая
109 В</t>
  </si>
  <si>
    <t>предоплата - 100%</t>
  </si>
  <si>
    <t>штука</t>
  </si>
  <si>
    <t>62.09.20.000.005.00.0777.000000000000</t>
  </si>
  <si>
    <t>Услуги по пользованию информационной системой электронных закупок</t>
  </si>
  <si>
    <t>Услуги по предоставлению права пользования информационной системой электронных закупок АО «ФНБ «Самрук-Қазына»</t>
  </si>
  <si>
    <t>предоплата - 25% ежеквартально</t>
  </si>
  <si>
    <t>74.90.20.000.040.00.0777.000000000000</t>
  </si>
  <si>
    <t>Услуги по мониторингу местного содержания в закупках товаров, работ, услуг</t>
  </si>
  <si>
    <t>Услуги по техническому сопровождению карты мониторинга местного содержания</t>
  </si>
  <si>
    <t>г.Алматы, пр.Абая, 109В</t>
  </si>
  <si>
    <t>74.90.20.000.050.00.0777.000000000000</t>
  </si>
  <si>
    <t>Услуги по актуализации/обеспечению нормативной/справочной/технической информацией/документацией (кроме разработки/корректировки/составлению)</t>
  </si>
  <si>
    <t>Услуги по предоставлению в пользование и актуализации Единого номенклатурного справочника товаров, работ и услуг</t>
  </si>
  <si>
    <t>27.51.26.550.000.00.0796.000000000000</t>
  </si>
  <si>
    <t>Электроконвектор</t>
  </si>
  <si>
    <t>настенный, с естественной циркуляцией воздуха</t>
  </si>
  <si>
    <t>настенный электроконвектор сухого типа</t>
  </si>
  <si>
    <t>Алматинская обл. г.Ушарал, НПС-11</t>
  </si>
  <si>
    <t>авансовый  платеж-0%, оплата в течение  течение 20 рабочих дней с момента подписания акта приема-передачи товара</t>
  </si>
  <si>
    <t>796</t>
  </si>
  <si>
    <t>28.14.20.000.019.00.0796.000000000009</t>
  </si>
  <si>
    <t>Привод</t>
  </si>
  <si>
    <t>для промышленной трубопроводной арматуры</t>
  </si>
  <si>
    <t xml:space="preserve">Электропривод SAEX 16.2                                         </t>
  </si>
  <si>
    <t>апрель</t>
  </si>
  <si>
    <t xml:space="preserve">Электропривод SAEX 14.6                                       </t>
  </si>
  <si>
    <t>27.12.10.900.004.00.0796.000000000006</t>
  </si>
  <si>
    <t>Предохранитель переменного тока</t>
  </si>
  <si>
    <t>для трансформаторов напряжения, с мелкозернистым кварцевым наполнителем</t>
  </si>
  <si>
    <t xml:space="preserve">ПРЕДОХРАНИТЕЛЬ ПН-0,1-10 УЗ </t>
  </si>
  <si>
    <t>27.12.10.900.004.00.0796.000000000000</t>
  </si>
  <si>
    <t>для защиты силовых трансформаторов и линий, с мелкозернистым кварцевым наполнителем</t>
  </si>
  <si>
    <t xml:space="preserve">ПРЕДОХРАНИТЕЛЬ ПТ-10-5А  </t>
  </si>
  <si>
    <t xml:space="preserve">ПРЕДОХРАНИТЕЛЬ ПТ 1,1-10-10А У3   </t>
  </si>
  <si>
    <t xml:space="preserve">ПРЕДОХРАНИТЕЛЬ Тип: XRNP1-12kV 1A-50kA </t>
  </si>
  <si>
    <t>23.43.10.300.000.00.0796.000000000257</t>
  </si>
  <si>
    <t>Изолятор</t>
  </si>
  <si>
    <t>тип ИПУ-10/630-7,5 УХЛ1, керамический, проходной, армированный</t>
  </si>
  <si>
    <t>Изоляторы керамические проходные ИПУ-10/630-7,5 УХЛ1</t>
  </si>
  <si>
    <t>Карагандинская обл. п. Агадырь, НПС-8</t>
  </si>
  <si>
    <t>28.21.11.300.001.00.0796.000000000000</t>
  </si>
  <si>
    <t>Насос топливный</t>
  </si>
  <si>
    <t>для горелки</t>
  </si>
  <si>
    <t>Насос Suntec ТАЗ С 4010 7</t>
  </si>
  <si>
    <t>27.11.22.300.000.00.0796.000000000701</t>
  </si>
  <si>
    <t>Электродвигатель</t>
  </si>
  <si>
    <t>переменного тока, асинхронный, трехфазный, с номинальной частотой сети на 50 Гц, с частотой вращения 2900 об/мин, номинальная мощность 7,5 кВт</t>
  </si>
  <si>
    <t>Электродвигатель вентилятора горелки PN-93</t>
  </si>
  <si>
    <t>27.12.40.300.000.00.0796.000000000001</t>
  </si>
  <si>
    <t>Патрон</t>
  </si>
  <si>
    <t>для высоковольтного предохранителя, климатическое исполнение У1, напряжение 35 кВ</t>
  </si>
  <si>
    <t xml:space="preserve">Патроны (предохранители) ПН 01-35 У1 </t>
  </si>
  <si>
    <t>27.12.24.500.000.04.0796.000000000001</t>
  </si>
  <si>
    <t>Реле</t>
  </si>
  <si>
    <t xml:space="preserve">контроля фаз, тип Ел-11УЗ, для использования в схемах автоматического управления для контроля наличия и симметрии напряжения
</t>
  </si>
  <si>
    <t xml:space="preserve"> Масса реле, не более 0,3 кг. </t>
  </si>
  <si>
    <t>27.90.33.900.001.01.0796.000000000000</t>
  </si>
  <si>
    <t>Нагреватель</t>
  </si>
  <si>
    <t>охлаждающей жидкости, мощность 1000 W, 240 Вт</t>
  </si>
  <si>
    <t>Тип: KHTPS102GT10-007, 590-600, 1000W, 240VAC для дизельной электростанции WG "Wilson".                                                                (аварийный запас)</t>
  </si>
  <si>
    <t>Кызылординская обл. г. Аральск, ОАВП Аральск</t>
  </si>
  <si>
    <t>84.11.12.200.000.00.0777.000000000000</t>
  </si>
  <si>
    <t>Услуги по таможенному оформлению</t>
  </si>
  <si>
    <t>услуги таможенного представителя для осуществления таможенной  очистки и выпуска в свободное обращение непредвиденных поставок запасных частей и специальных инструментов</t>
  </si>
  <si>
    <t>г.Алматы, пр-т Абая, 109В</t>
  </si>
  <si>
    <t>декабрь- январь</t>
  </si>
  <si>
    <t>авансовый платеж - 0%, оплата в течение 20 рабочих дней после представления актов оказанных услуг</t>
  </si>
  <si>
    <t>ТОО "Казахстанско-Китайский Трубопрововод"</t>
  </si>
  <si>
    <t>22.29.29.900.016.00.0796.000000000002</t>
  </si>
  <si>
    <t>Пломба контрольная</t>
  </si>
  <si>
    <t xml:space="preserve"> одноразовая</t>
  </si>
  <si>
    <t>Пломбы пластмассовые, 420 мм</t>
  </si>
  <si>
    <t>г. Алматы, пр. Абая, 109 В</t>
  </si>
  <si>
    <t>декабрь - январь</t>
  </si>
  <si>
    <t>г. Алматы, пр.Абая 109 В</t>
  </si>
  <si>
    <t>январь</t>
  </si>
  <si>
    <t>авансовый платеж - 30%, оставшаяся часть в течении 20 рабочих дней с момента подписания акта приема - передачи поставленных товаров</t>
  </si>
  <si>
    <t>Штука</t>
  </si>
  <si>
    <t>ОТП</t>
  </si>
  <si>
    <t>25.93.11.300.002.00.0006.000000000000</t>
  </si>
  <si>
    <t>Проволока</t>
  </si>
  <si>
    <t>из гальванизированной стали, пломбировочная, диаметр 0,7 мм</t>
  </si>
  <si>
    <t xml:space="preserve"> авансовый платеж - 0%, оплата по факту поставленных товаров</t>
  </si>
  <si>
    <t>006</t>
  </si>
  <si>
    <t xml:space="preserve">Метр </t>
  </si>
  <si>
    <t>22.29.29.900.016.00.0796.000000000000</t>
  </si>
  <si>
    <t xml:space="preserve">Пломба контрольная  </t>
  </si>
  <si>
    <t xml:space="preserve">индикаторная </t>
  </si>
  <si>
    <t>Одноразовая индикаторная пломба , двухкомпонентной конструкции, состоит из корпуса и витой гальванизированой проволоки (крапсил)</t>
  </si>
  <si>
    <t>11.07.11.310.000.01.0868.000000000003</t>
  </si>
  <si>
    <t>Вода</t>
  </si>
  <si>
    <t>негазированная, минеральная, столовая, природная, обьем 5 л и выше, СТ РК 1432-2005</t>
  </si>
  <si>
    <t>Питьевая вода в бутылях/ Ёмкость 19л.</t>
  </si>
  <si>
    <t xml:space="preserve">январь - декабрь, согласно заявкам </t>
  </si>
  <si>
    <t>предоплата 100%</t>
  </si>
  <si>
    <t>Бутылка</t>
  </si>
  <si>
    <t>11.07.11.310.000.01.0868.000000000008</t>
  </si>
  <si>
    <t>негазированная, неминеральная, питьевая, природная, обьем 0,5 л, СТ РК 1432-2005</t>
  </si>
  <si>
    <t>11.07.11.310.000.01.0868.000000000012</t>
  </si>
  <si>
    <t>негазированная, неминеральная, питьевая, природная, обьем 0,25 л, СТ РК 1432-2005</t>
  </si>
  <si>
    <t>37.00.11.100.000.00.0999.000000000000</t>
  </si>
  <si>
    <t>Сантехнические работы</t>
  </si>
  <si>
    <t>на территории собственника</t>
  </si>
  <si>
    <t>январь- декабрь</t>
  </si>
  <si>
    <t>0%, оплата по факту выполненных работ, ежемесячно</t>
  </si>
  <si>
    <t>43.21.10.335.003.00.0999.000000000000</t>
  </si>
  <si>
    <t xml:space="preserve">Электромонтажные работы                </t>
  </si>
  <si>
    <t>электромонтажные работы на территории собственника</t>
  </si>
  <si>
    <t>33.11.11.000.002.00.0999.000000000000</t>
  </si>
  <si>
    <t xml:space="preserve">Работы по ремонту/реконструкции дверей/ворот/турникетных систем/ограждений и аналогичных изделий                </t>
  </si>
  <si>
    <t xml:space="preserve">     Работы по ремонту/реконструкции дверей/ворот/турникетных систем/ограждений и аналогичных изделий                </t>
  </si>
  <si>
    <t>работы по ремонту дверей на территории собственника</t>
  </si>
  <si>
    <t>33.12.15.100.001.00.0999.000000000000</t>
  </si>
  <si>
    <t>Работы по ремонту/модернизации лифтов/лифтовых шахт и аналогичного оборудования</t>
  </si>
  <si>
    <t>Работы по ремонту лифтов до границ собственника</t>
  </si>
  <si>
    <t>42.21.23.335.008.00.0999.000000000000</t>
  </si>
  <si>
    <t>Работы по ремонту/реконструкции систем водоснабжения/водопровода</t>
  </si>
  <si>
    <t>до границ собственника</t>
  </si>
  <si>
    <t>43.21.10.335.000.00.0999.000000000000</t>
  </si>
  <si>
    <t>Работы по ремонту/модернизации пожарной/охранной сигнализации, систем тушения и аналогичного оборудования</t>
  </si>
  <si>
    <t>Работы по ремонту/модернизации  охранной, пожарной сигнализации, до границ собственника</t>
  </si>
  <si>
    <t>45.20.21.335.002.00.0777.000000000000</t>
  </si>
  <si>
    <t>Услуги по техническому обслуживанию автотранспорта/специальной техники</t>
  </si>
  <si>
    <t>Профессиональное обслуживание служебного автотранспорта с применением необходимых запасных частей и материалов</t>
  </si>
  <si>
    <t>январь - декабрь</t>
  </si>
  <si>
    <t>0%, оплата по факту оказанных услуг, ежемесячно</t>
  </si>
  <si>
    <t>г. Балхаш (НПС 9)</t>
  </si>
  <si>
    <t xml:space="preserve"> г.Караганда (Атасу)</t>
  </si>
  <si>
    <t>Алматинская область г. Ушарал.</t>
  </si>
  <si>
    <t xml:space="preserve">Актюбинская обл., п. Кенкияк </t>
  </si>
  <si>
    <t>г. Кызылорда</t>
  </si>
  <si>
    <t>45.20.30.335.003.00.0777.000000000000</t>
  </si>
  <si>
    <t>Услуги по мойке автотранспорта/спецтехники</t>
  </si>
  <si>
    <t>Мойка служебного автотранспорта</t>
  </si>
  <si>
    <t>68.20.12.900.000.00.0777.000000000000</t>
  </si>
  <si>
    <t xml:space="preserve"> Услуги по аренде земельного участка</t>
  </si>
  <si>
    <t>Охраняемая автостоянка для служебного автотранспорта.</t>
  </si>
  <si>
    <t>61.20.11.100.000.00.0777.000000000000</t>
  </si>
  <si>
    <t>Услуги сотовой связи</t>
  </si>
  <si>
    <t>Обеспечение мобильной связи между сотрудниками Товарищества за пределами и на территории РК</t>
  </si>
  <si>
    <t xml:space="preserve">Обеспечение сотрудников Товарищества мобильной спутниковой связью Турайя на призводственных участках и во время выезда в производственные командировки. </t>
  </si>
  <si>
    <t>территория РК</t>
  </si>
  <si>
    <t>55.10.10.335.000.00.0777.000000000000</t>
  </si>
  <si>
    <t>Услуги гостиниц и аналогичных мест для временного проживания</t>
  </si>
  <si>
    <t>Услуги гостиниц</t>
  </si>
  <si>
    <t xml:space="preserve">Кызылординская область, Кумколь. </t>
  </si>
  <si>
    <t>68.20.11.900.002.00.0777.000000000000</t>
  </si>
  <si>
    <t>Услуги по оплате за коммунальные расходы собственника недвижимости</t>
  </si>
  <si>
    <t>Услуга по оплате коммунальных рассходов за электроэнергию, отопление, горячую, холодную воду,  канализацию</t>
  </si>
  <si>
    <t>81.21.10.000.000.00.0777.000000000000</t>
  </si>
  <si>
    <t>Услуги по уборке зданий/помещений/территории/транспорта и аналогичных объектов</t>
  </si>
  <si>
    <t xml:space="preserve">Услуги по уборке офиса </t>
  </si>
  <si>
    <t>г. Алматы, пр. Абая 109В.</t>
  </si>
  <si>
    <t>96.09.19.900.009.00.0777.000000000000</t>
  </si>
  <si>
    <t>Услуги по техническому обслуживанию душевых/туалетных кабин/кабин для курения и аналогичного оборудования</t>
  </si>
  <si>
    <t>Услуги по техническому обслуживанию кабин для курения</t>
  </si>
  <si>
    <t>авансовый платеж - 0%, по факту оказанных услуг, по квартально</t>
  </si>
  <si>
    <t>49.39.31.000.000.00.0777.000000000000</t>
  </si>
  <si>
    <t>Услуги по аренде автобуса с водителем</t>
  </si>
  <si>
    <t>74.90.20.000.061.00.0777.000000000000</t>
  </si>
  <si>
    <t>Услуги мониторинга за автотранспортными средствами посредством системы GPS-мониторинга</t>
  </si>
  <si>
    <t>г. Алматы,       пр.Абая, 109 В</t>
  </si>
  <si>
    <t>г.Алматы, пр.Абая 109В</t>
  </si>
  <si>
    <t>услуги водителей</t>
  </si>
  <si>
    <t>г. Алматы, пр. Абая, 109в.</t>
  </si>
  <si>
    <t xml:space="preserve">  г. Алматы                     </t>
  </si>
  <si>
    <t xml:space="preserve"> ежемесячная 100 % предоплата</t>
  </si>
  <si>
    <t>Техническое обслуживание системы охраны магистрального нефтепровода Кенкияк-Кумколь</t>
  </si>
  <si>
    <t xml:space="preserve">Приложение к служебной записке  </t>
  </si>
  <si>
    <t>от "_____" ___________ 2015г. № _____</t>
  </si>
  <si>
    <t>Обеспечение профессиональной аварийно-спасательной службы на НПС-8, НПС-9, НПС-10, НПС-11 нефтепровода Атасу-Алашанькоу</t>
  </si>
  <si>
    <t>43.22.12.335.003.00.0999.000000000000</t>
  </si>
  <si>
    <t>Работы по ремонту/реконструкции местных теплопроводных/отопительных сетей и оборудования</t>
  </si>
  <si>
    <t>Работы по ремонту теплопроводных, отопительных сетей на территории собственника</t>
  </si>
  <si>
    <t>33.12.18.100.003.00.0999.000000000000</t>
  </si>
  <si>
    <t>Работы по ремонту/модернизации климатического оборудования и систем/вентиляционных систем и оборудования</t>
  </si>
  <si>
    <t>Работы по ремонту вентиляционной  системы на територрии собственника</t>
  </si>
  <si>
    <t>12 Р</t>
  </si>
  <si>
    <t>13 Р</t>
  </si>
  <si>
    <t xml:space="preserve">                                                                                                                                     </t>
  </si>
  <si>
    <t>Услуги рейтингового агентства</t>
  </si>
  <si>
    <t>июнь</t>
  </si>
  <si>
    <t>июнь - 
октябрь</t>
  </si>
  <si>
    <t>0%, по факту оказанных услуг</t>
  </si>
  <si>
    <t>104 У</t>
  </si>
  <si>
    <t>Февраль-Декабрь</t>
  </si>
  <si>
    <t>63.99.10.000.002.00.0777.000000000000</t>
  </si>
  <si>
    <t>Услуги информационного мониторинга</t>
  </si>
  <si>
    <t>Услуги по предоставлению информационного мониторинга по движению нефти Республики Казахстан</t>
  </si>
  <si>
    <t>0%, оплата по факту оказанных услуг</t>
  </si>
  <si>
    <t>105 У</t>
  </si>
  <si>
    <t>69.20.31.000.000.00.0777.000000000000</t>
  </si>
  <si>
    <t>Услуги консультационные по вопросам налогообложения и налогового учета</t>
  </si>
  <si>
    <t xml:space="preserve">Консалтинговые услуги: консультации по вопросу применения отдельных положений налогового и иного законодательства Республики Казахстан </t>
  </si>
  <si>
    <t>июнь-июль</t>
  </si>
  <si>
    <t>июль-сентябрь</t>
  </si>
  <si>
    <t>Консалтинговые услуги: налоговый обзор проверки правильности, своевременности и полноты исчисления налогов за год</t>
  </si>
  <si>
    <t>август-сентябрь</t>
  </si>
  <si>
    <t>69.20.23.000.000.00.0777.000000000000</t>
  </si>
  <si>
    <t>Услуги консультационные в области бухгалтерского учета</t>
  </si>
  <si>
    <t>Оказание актуариями консультационных услуг по расчету стоимости вознаграждений, подлежащих выплате по пенсионному плану согласно МСБУ 19.</t>
  </si>
  <si>
    <t>106 У</t>
  </si>
  <si>
    <t>107 У</t>
  </si>
  <si>
    <t>108 У</t>
  </si>
  <si>
    <t>74.90.19.000.003.00.0999.000000000000</t>
  </si>
  <si>
    <t>Работы по разработке/корректировке нормативной/технической документации/ технологических схем/паспортов, технико-экономического обоснования и аналогичных документов</t>
  </si>
  <si>
    <t>Работа по разработке методики раздельного учета доходов, затрат и задействованных активов</t>
  </si>
  <si>
    <t>г.Алматы, пр. Абая 109 В</t>
  </si>
  <si>
    <t>март-апрель</t>
  </si>
  <si>
    <t>май-июнь</t>
  </si>
  <si>
    <t>0%, по факту выполненных работ</t>
  </si>
  <si>
    <t>14 Р</t>
  </si>
  <si>
    <t>65.12.41.335.000.00.0777.000000000000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</si>
  <si>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</si>
  <si>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Страхование имущественного комплекса МН Атасу-Алашанькоу</t>
  </si>
  <si>
    <t>Республика Казахстан, Восточно-Казахстанская, Карагандинская, Алматинская области</t>
  </si>
  <si>
    <t>12 месяцев</t>
  </si>
  <si>
    <t>Страхование имущественного комплекса МН Кенкияк-Кумколь</t>
  </si>
  <si>
    <t>Республика Казахстан, Актюбинская, Карагандинская, Кызылординская области</t>
  </si>
  <si>
    <t>Страхование имущества офиса в г. Алматы по адресу пр. Абая 109 В</t>
  </si>
  <si>
    <t>июль - август</t>
  </si>
  <si>
    <t>74.90.20.000.007.00.0777.000000000000</t>
  </si>
  <si>
    <t>Услуги по проведению аудита систем менеджмента</t>
  </si>
  <si>
    <t>Услуги на проведение ресертификационного аудита с целью подтверждения интегрированной системы менеджмента ТОО "Казхстанско-Китайский Трубопровод" на соответствие требованиям международных стандартов в области качества, экологии, охраны труда и энергсебережения (ISO9001:2008, ISO 14001:2004, OHSAS 18001:2007, ISO 50001:2011)</t>
  </si>
  <si>
    <t>октябрь - ноябрь</t>
  </si>
  <si>
    <t>70.22.11.000.001.00.0777.000000000000</t>
  </si>
  <si>
    <t>Услуги консультационные по вопросам управления рисками</t>
  </si>
  <si>
    <t>Услуги консалтинга по проведению независимой внешней диагностики системы управления рисками</t>
  </si>
  <si>
    <t>июнь - июль</t>
  </si>
  <si>
    <t>август</t>
  </si>
  <si>
    <t>85.59.13.335.001.00.0777.000000000000</t>
  </si>
  <si>
    <t>Услуги по обучению (кроме в области начального, среднего, высшего образования)</t>
  </si>
  <si>
    <t>Услуги по обучению (обучению/подготовке/переподготовке/повышению квалификации)</t>
  </si>
  <si>
    <t>Подготовка, переподготовка и повышение квалификации высшего руководства, включая организацию обучающих тренингов и семинаров,  по стандартам ISO 9001, 14001, 50001, OHSAS 18001</t>
  </si>
  <si>
    <t>Российская Федерация</t>
  </si>
  <si>
    <t>июль</t>
  </si>
  <si>
    <t xml:space="preserve">авансовый  платеж-50%, оставшаяся часть в течение 20 рабочих дней с момента подписания акта приемки оказанных услуг </t>
  </si>
  <si>
    <t>90.02.12.900.001.00.0777.000000000000</t>
  </si>
  <si>
    <t>Услуги по обеспечению участия в мероприятиях</t>
  </si>
  <si>
    <t>Оплата взноса и других расходов за участие в мероприятиях (выставки, конференции, программы, форумы, симпозиумы и др.) и оплата других расходов связанных с такими мероприятиями</t>
  </si>
  <si>
    <t>Международный форум по вопросам функционирования интегрированных систем управления для обсуждения актуальных вопросов развития систем менеджмента в группе компаний КМГ</t>
  </si>
  <si>
    <t xml:space="preserve"> апрель</t>
  </si>
  <si>
    <t>Грузия</t>
  </si>
  <si>
    <t>май</t>
  </si>
  <si>
    <t>Подготовка, переподготовка и повышение квалификации работников (Уполномоченный по ИСМ, члены рабочей группы ИСМ, владельцы процессов ИСМ, ответственные по ИСМ в подразделениях), включая организацию обучающих тренингов и семинаров, технической помощи по стандартам ISO 9001, 14001, 50001, OHSAS 18001</t>
  </si>
  <si>
    <t>г.Алматы/г. Астана</t>
  </si>
  <si>
    <t>109 У</t>
  </si>
  <si>
    <t>110 У</t>
  </si>
  <si>
    <t>111 У</t>
  </si>
  <si>
    <t>112 У</t>
  </si>
  <si>
    <t>113 У</t>
  </si>
  <si>
    <t>114 У</t>
  </si>
  <si>
    <t>115 У</t>
  </si>
  <si>
    <t>116 У</t>
  </si>
  <si>
    <t>февраль, март</t>
  </si>
  <si>
    <t>апрель 2016 - март 2017</t>
  </si>
  <si>
    <t>33.11.19.100.001.00.0999.000000000000</t>
  </si>
  <si>
    <t>Работы по ремонту/модернизации 
энергетических котлов/котельного оборудования и аналогичного энергетического оборудования и систем</t>
  </si>
  <si>
    <t>Работы по 
ремонту/модернизации энергетических котлов/котельного оборудования и аналогичного энергетического оборудования и систем</t>
  </si>
  <si>
    <t>Работы по ремонту котельного 
оборудования на НПС №9</t>
  </si>
  <si>
    <t>Март - 
Апрель</t>
  </si>
  <si>
    <t>Актогайский 
район Карагандинской области</t>
  </si>
  <si>
    <t>Апрель-
Декабрь</t>
  </si>
  <si>
    <t>43.39.19.335.000.00.0999.000000000000</t>
  </si>
  <si>
    <t>Работы по ремонту/реконструкции отдельных элементов нежилых зданий/сооружений/помещений (кроме оборудования, инженерных систем и коммуникаций)</t>
  </si>
  <si>
    <t>Работы по Ремонту напольного покрытия в помещениях КУУН Кумколь</t>
  </si>
  <si>
    <t>Улытауский район 
Карагандинской области</t>
  </si>
  <si>
    <t>Разработка землеустроительного проекта по установлению публичного сервитута на земельные участки для строительства ВЛ 110 кВ НПС Макат и Аман</t>
  </si>
  <si>
    <t xml:space="preserve">Март  - Апрель </t>
  </si>
  <si>
    <t>Атырауская область</t>
  </si>
  <si>
    <t>Май - Ноябрь</t>
  </si>
  <si>
    <t>Апрель - Май</t>
  </si>
  <si>
    <t>Июнь - Декабрь</t>
  </si>
  <si>
    <t>Разработка землеустроительного проекта по установлению публичного сервитута на земельные участки для строительства ВЛ 110 кВ     ПС Чилисай - ПС Кенкияк</t>
  </si>
  <si>
    <t>15 Р</t>
  </si>
  <si>
    <t>16 Р</t>
  </si>
  <si>
    <t>17 Р</t>
  </si>
  <si>
    <t>18 Р</t>
  </si>
  <si>
    <t>19 Р</t>
  </si>
  <si>
    <t>20 Р</t>
  </si>
  <si>
    <t>21.20.24.600.000.00.0796.000000000000</t>
  </si>
  <si>
    <t>Аптечка медицинская</t>
  </si>
  <si>
    <t>Универсальная</t>
  </si>
  <si>
    <t>Расcчитана на колллектив до 20 человек. Укомплектована в функциональный переносной чемоданчик.</t>
  </si>
  <si>
    <t>Сентябрь-Октябрь</t>
  </si>
  <si>
    <t>г. Алматы, пр. Абая, 109-В</t>
  </si>
  <si>
    <t>Октябрь</t>
  </si>
  <si>
    <t>Авансовый платеж - 0%, оплата - в течении 20 рабочих дней с момента подписания акта приема - передачи поставленных товаров</t>
  </si>
  <si>
    <t>21.20.24.600.000.00.0796.000000000001</t>
  </si>
  <si>
    <t>Транспортная</t>
  </si>
  <si>
    <t>Медикаменты, медицинские средства первой помощи. Расcчитана на колллектив до 20 человек. Укомплектована в функциональный переносной чемоданчик.</t>
  </si>
  <si>
    <t>29 Т</t>
  </si>
  <si>
    <t>30 Т</t>
  </si>
  <si>
    <t xml:space="preserve">февраль-Декабрь </t>
  </si>
  <si>
    <t xml:space="preserve">  65.12.11.335.000.00.0777.000000000000</t>
  </si>
  <si>
    <t>Услуги по страхованию от несчастных случаев</t>
  </si>
  <si>
    <t>Услуги по обязательному страхованию работника от несчастного случая при исполнении им трудовых (служебных) обязанностей, неяфтепровод Атасу-Алашанькоу</t>
  </si>
  <si>
    <t>Июнь-Июль</t>
  </si>
  <si>
    <t>Республика Казахстан</t>
  </si>
  <si>
    <t>Август 2016- Август 2017</t>
  </si>
  <si>
    <t>Авансовый платеж - 0%, оплата - в течении 20 рабочих дней с момента подписания договора</t>
  </si>
  <si>
    <t>65.12.50.335.000.00.0777.000000000000</t>
  </si>
  <si>
    <t xml:space="preserve">  Услуги по страхованию гражданско-правовой ответственности (кроме страхования гражданско-правовой ответственности владельцев автомобильного, воздушного, водного транспорта)</t>
  </si>
  <si>
    <t>Услуги по страхованию гражданско-правовой ответственности (кроме страхования гражданско-правовой ответственности владельцев автомобильного, воздушного, водного транспорта)</t>
  </si>
  <si>
    <t>Оказание услуг по страхованию общей гражданской ответственности перед третьими лицами (обязательного страхования гражданско-правовой ответственности владельцев объектов, деятельность которых связна с опасностью причинения вреда третьим лицам), нефтепровод Атасу-Алашанькоу</t>
  </si>
  <si>
    <t>Услуги по страхованию ответственности за нанесение вреда экологии (обязательное экологическое страхование), нефтепровод Атасу-Алашанькоу</t>
  </si>
  <si>
    <t xml:space="preserve"> Алматинская, Восточно-Казахстанская, Карагандинская область</t>
  </si>
  <si>
    <t>Оказание услуг по страхованию общей гражданской ответственности перед третьими лицами (обязательного страхования гражданско-правовой ответственности владельцев объектов, деятельность которых связна с опасностью причинения вреда третьим лицам), нефтепровод Кенкияк-Кумколь</t>
  </si>
  <si>
    <t>Ноябрь 2016 - Ноябрь 2017</t>
  </si>
  <si>
    <t>Услуги по страхованию ответственности за нанесение вреда экологии (обязательное экологическое страхование), нефтепровод Кенкияк-Кумколь</t>
  </si>
  <si>
    <t>Обучение по подготовки к ЧС и оказанию первой медицинской помощи</t>
  </si>
  <si>
    <t>Апрель-Май</t>
  </si>
  <si>
    <t>Май-Июнь</t>
  </si>
  <si>
    <t>Обучение по промышленной безопасности</t>
  </si>
  <si>
    <t>Июль -Октябрь</t>
  </si>
  <si>
    <t>Обучение по технике безопасности</t>
  </si>
  <si>
    <t>Июль -Август</t>
  </si>
  <si>
    <t>117 У</t>
  </si>
  <si>
    <t>118 У</t>
  </si>
  <si>
    <t>119 У</t>
  </si>
  <si>
    <t>120 У</t>
  </si>
  <si>
    <t>121 У</t>
  </si>
  <si>
    <t>122 У</t>
  </si>
  <si>
    <t>123 У</t>
  </si>
  <si>
    <t>124 У</t>
  </si>
  <si>
    <t xml:space="preserve">организация и проведение обучения персонала </t>
  </si>
  <si>
    <t>РК</t>
  </si>
  <si>
    <t>февраль - декабрь</t>
  </si>
  <si>
    <t>авансовый платеж - 0%, по факту  оказанных услуг</t>
  </si>
  <si>
    <t>РФ</t>
  </si>
  <si>
    <t>сентябрь -октябрь</t>
  </si>
  <si>
    <t>КНР</t>
  </si>
  <si>
    <t>корпоративный семинар для работников Товарищества</t>
  </si>
  <si>
    <t>апрель-май</t>
  </si>
  <si>
    <t>Услуги по сопровождению и технической поддержке  информационной системы</t>
  </si>
  <si>
    <t>Техническая поддержка системы управления персоналом на платформе IBM Lotus Notes Domino</t>
  </si>
  <si>
    <t>январь - февраль</t>
  </si>
  <si>
    <t>65.12.12.335.000.00.0777.000000000000</t>
  </si>
  <si>
    <t xml:space="preserve">февраль - декабрь </t>
  </si>
  <si>
    <t>100% предоплата</t>
  </si>
  <si>
    <t>125 У</t>
  </si>
  <si>
    <t>126 У</t>
  </si>
  <si>
    <t>127 У</t>
  </si>
  <si>
    <t>128 У</t>
  </si>
  <si>
    <t>129 У</t>
  </si>
  <si>
    <t>130 У</t>
  </si>
  <si>
    <t xml:space="preserve">  19.20.21.530.000.00.0112.000000000001</t>
  </si>
  <si>
    <t>Бензин</t>
  </si>
  <si>
    <t>для двигателей с искровым зажиганием, марка АИ-92, неэтилированный и этилированный</t>
  </si>
  <si>
    <t>февраль</t>
  </si>
  <si>
    <t>Литр (куб. дм.)</t>
  </si>
  <si>
    <t>31 Т</t>
  </si>
  <si>
    <t>март-декабрь</t>
  </si>
  <si>
    <t>80.20.10.000.000.00.0777.000000000000</t>
  </si>
  <si>
    <t>Услуги по обеспечению безопасности и мониторингу устройствами предупреждения, сигнализации и аналогичными системами обеспечения безопасности</t>
  </si>
  <si>
    <t>Услуги обеспечения безопасности</t>
  </si>
  <si>
    <t>январь- февраль</t>
  </si>
  <si>
    <t xml:space="preserve">Разработка технологического регламента безопасной эксплуатации МН Кенкияк-Кумколь  </t>
  </si>
  <si>
    <t>апрель - декабрь</t>
  </si>
  <si>
    <t>21 Р</t>
  </si>
  <si>
    <t>33.12.29.900.009.00.0777.000000000000</t>
  </si>
  <si>
    <t>33.19.10.800.003.00.0777.000000000000</t>
  </si>
  <si>
    <t>Услуги по техническому обслуживанию/содержанию магистральных/местных трубопроводов и аналогичных сетей/систем</t>
  </si>
  <si>
    <t xml:space="preserve">Услуги по эксплуатации магистрального нефтепровода Атасу-Алашанькоу </t>
  </si>
  <si>
    <t>Республика Казахстан, Карагандинская, Восточно-Казахстанская и Алматинская области, МН "Атасу-Алашанькоу".</t>
  </si>
  <si>
    <t xml:space="preserve">авансовый  платеж-0%, оставшаяся часть в течение 20 рабочих дней с момента подписания акта приема оказанных услуг </t>
  </si>
  <si>
    <t xml:space="preserve">Услуги по эксплуатации магистрального нефтепровода Кенкияк-Кумколь </t>
  </si>
  <si>
    <t>Республика Казахстан, Актюбинская, Кызылординская и Карагандинская области, МН "Кенкияк-Кумколь".</t>
  </si>
  <si>
    <t>71.20.19.000.010.00.0777.000000000000</t>
  </si>
  <si>
    <t>Услуги по диагностированию/экспертизе/анализу/испытаниям/тестированию/осмотру</t>
  </si>
  <si>
    <t xml:space="preserve">Услуги по диагностированию резервуаров РВС№1,2 V=400м3 на НПС №11  </t>
  </si>
  <si>
    <t>июнь-октябрь</t>
  </si>
  <si>
    <t>авансовый  платеж-0%, оставшаяся часть в течение 20 рабочих дней с момента подписания акта приема оказанных услуг</t>
  </si>
  <si>
    <t>Услуги по испытаниям противотурбулентной присадки для нужд МН Атасу-Алашанькоу</t>
  </si>
  <si>
    <t>июль-декабрь</t>
  </si>
  <si>
    <t>131 У</t>
  </si>
  <si>
    <t>132 У</t>
  </si>
  <si>
    <t>133 У</t>
  </si>
  <si>
    <t>134 У</t>
  </si>
  <si>
    <t>Приказ от 20.01.16г. №15Т/4</t>
  </si>
  <si>
    <t>Услуги охраны</t>
  </si>
  <si>
    <t>Услуги охраны (патрулирование/охрана объектов/помещений/имущества/людей и аналогичное)</t>
  </si>
  <si>
    <t>Услуги по техническому обслуживанию автоматизированных систем управления/контроля/мониторинга/учета/диспетчеризации и аналогичного оборудования</t>
  </si>
  <si>
    <t>94.12.10.335.005.00.0777.000000000000</t>
  </si>
  <si>
    <t>2Р</t>
  </si>
  <si>
    <t>Разработка проектно-сметной документации на реконструкцию оборудования ГНПС Кенкияк</t>
  </si>
  <si>
    <t>январь-август</t>
  </si>
  <si>
    <t>0% Авансовый платеж. 
По факту выполненных работ</t>
  </si>
  <si>
    <t>11, 14,23</t>
  </si>
  <si>
    <t>2-1Р</t>
  </si>
  <si>
    <t>март-октябрь</t>
  </si>
  <si>
    <t>Январь-Февраль</t>
  </si>
  <si>
    <t>Алматинская, Восточно-Казахстанская и Карагандинская область</t>
  </si>
  <si>
    <t xml:space="preserve">Февраль-Декабрь  </t>
  </si>
  <si>
    <t>68-1 У</t>
  </si>
  <si>
    <t>Февраль</t>
  </si>
  <si>
    <t xml:space="preserve">Март-Декабрь  </t>
  </si>
  <si>
    <t>Актюбинская и Кызылординская область</t>
  </si>
  <si>
    <t>69-1 У</t>
  </si>
  <si>
    <t>11, 14, 20, 21</t>
  </si>
  <si>
    <t>105-1 У</t>
  </si>
  <si>
    <t>32 Т</t>
  </si>
  <si>
    <t>26.20.11.100.003.00.0796.000000000001</t>
  </si>
  <si>
    <t>Бизнес-ноутбук</t>
  </si>
  <si>
    <t>диагональ экрана свыше 12 дюймов</t>
  </si>
  <si>
    <t>июль-август</t>
  </si>
  <si>
    <t>авансовый платеж - 0%, оставшаяся часть в течении 20 рабочих дней с момента подписания акта приема - передачи поставленных товаров</t>
  </si>
  <si>
    <t>33 Т</t>
  </si>
  <si>
    <t>26.70.13.000.001.00.0796.000000000031</t>
  </si>
  <si>
    <t>Камера цифровая</t>
  </si>
  <si>
    <t>компактная, количество пикселей менее 10 млн</t>
  </si>
  <si>
    <t>Цифровой  фотоаппарат для сменных инженеров пыле-влаго защишенный ударостойкий</t>
  </si>
  <si>
    <t>34 Т</t>
  </si>
  <si>
    <t>26.20.15.000.001.00.0796.000000000000</t>
  </si>
  <si>
    <t>Система хранения данных</t>
  </si>
  <si>
    <t>поддерживаемые протоколы iSCSI/FC/NFS/CIFS/SMB/HTTP, поддерживаемые типы дисков SSD/SAS/3.5</t>
  </si>
  <si>
    <t>Сетевое хранилище данных</t>
  </si>
  <si>
    <t>35 Т</t>
  </si>
  <si>
    <t>26.30.21.200.002.00.0796.000000000000</t>
  </si>
  <si>
    <t>Коммутатор сетевой</t>
  </si>
  <si>
    <t>способ коммутации с промежуточным хранением (Store and Forward), симметричный, управляемый (сложный)</t>
  </si>
  <si>
    <t>Коммутатор SAN</t>
  </si>
  <si>
    <t>36 Т</t>
  </si>
  <si>
    <t>26.20.13.000.009.01.0796.000000000001</t>
  </si>
  <si>
    <t>Сервер</t>
  </si>
  <si>
    <t>общего назначения, сверхплотный с горизонтальным масштабированием ресурсов</t>
  </si>
  <si>
    <t>Двухпроцессорный сервер поколения Gen 9, обеспечивающий повышенную производительность с увеличенным количеством оперативной памяти</t>
  </si>
  <si>
    <t>37 Т</t>
  </si>
  <si>
    <t>26.70.13.000.001.00.0796.000000000020</t>
  </si>
  <si>
    <t>зеркальная, количество пикселей 18-20 млн</t>
  </si>
  <si>
    <t xml:space="preserve">Цифровой  фотоаппарат для съемки объектов в высоком разрешении </t>
  </si>
  <si>
    <t>38 Т</t>
  </si>
  <si>
    <t>26.80.12.000.017.00.0778.000000000004</t>
  </si>
  <si>
    <t>Диск DVD-R</t>
  </si>
  <si>
    <t>емкость 4,7 Гб, в упаковке 100 штук</t>
  </si>
  <si>
    <t>авансовый платеж - 0%, оставшаяся часть в течении 20 календарных дней с момента подписания акта приема - передачи поставленных товаров</t>
  </si>
  <si>
    <t>Упаковка</t>
  </si>
  <si>
    <t>39 Т</t>
  </si>
  <si>
    <t>26.20.16.930.001.00.0796.000000000007</t>
  </si>
  <si>
    <t>Манипулятор "мышь"</t>
  </si>
  <si>
    <t>лазерная, тип подключения проводной, интерфейс подключения USB</t>
  </si>
  <si>
    <t>40 Т</t>
  </si>
  <si>
    <t>26.20.15.000.000.00.0796.000000000000</t>
  </si>
  <si>
    <t>Клавиатура</t>
  </si>
  <si>
    <t>алфавитно-цифровая</t>
  </si>
  <si>
    <t>клавиатура USB, стандартная (101/102 клавиш)</t>
  </si>
  <si>
    <t>41 Т</t>
  </si>
  <si>
    <t>32.99.59.900.087.00.0796.000000000004</t>
  </si>
  <si>
    <t>Фильтр</t>
  </si>
  <si>
    <t>сетевой, количество входных разъемов (розеток) свыше 5, длина шнура 2-5 м</t>
  </si>
  <si>
    <t>Сетевые фильтры 3 метра</t>
  </si>
  <si>
    <t>42 Т</t>
  </si>
  <si>
    <t>27.20.11.900.003.00.0778.000000000005</t>
  </si>
  <si>
    <t>Батарейка</t>
  </si>
  <si>
    <t>тип АА</t>
  </si>
  <si>
    <t>43 Т</t>
  </si>
  <si>
    <t>27.20.11.900.003.00.0778.000000000003</t>
  </si>
  <si>
    <t>44 Т</t>
  </si>
  <si>
    <t>26.30.30.900.068.01.0796.000000000005</t>
  </si>
  <si>
    <t>Разъем</t>
  </si>
  <si>
    <t>телефонный, коннектор модульный RJ45</t>
  </si>
  <si>
    <t>45 Т</t>
  </si>
  <si>
    <t>26.20.21.300.000.00.0796.000000000070</t>
  </si>
  <si>
    <t>Диск жесткий внешний</t>
  </si>
  <si>
    <t>размер 3,5'', интерфейс USB 2.0, емкость 2 Тб</t>
  </si>
  <si>
    <t>46 Т</t>
  </si>
  <si>
    <t>62.01.29.000.001.00.0796.000000000000</t>
  </si>
  <si>
    <t>Лицензия</t>
  </si>
  <si>
    <t>на программный продукт 
(кроме услуг по предоставлению лицензии)</t>
  </si>
  <si>
    <t>VMWare для виртуализации серверов</t>
  </si>
  <si>
    <t>Исключена</t>
  </si>
  <si>
    <t>135 У</t>
  </si>
  <si>
    <t>58.29.50.000.000.00.0777.000000000000</t>
  </si>
  <si>
    <t>Услуги по продлению лицензий на право использования программного обеспечения</t>
  </si>
  <si>
    <t>Услуги по продлению лицензии антивирусного программного обеспечения</t>
  </si>
  <si>
    <t>февраль -  декабрь</t>
  </si>
  <si>
    <t xml:space="preserve"> Кызылординская и Актюбинская области</t>
  </si>
  <si>
    <t>65.12.21.335.000.00.0777.000000000000</t>
  </si>
  <si>
    <t>Услуги по страхованию гражданско-правовой ответственности владельцев автомобильного транспорта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</si>
  <si>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</t>
  </si>
  <si>
    <t>апрель 2016-апрель 2017</t>
  </si>
  <si>
    <t>136 У</t>
  </si>
  <si>
    <t>28.14.13.100.003.00.0796.000000000012</t>
  </si>
  <si>
    <t xml:space="preserve"> Кран </t>
  </si>
  <si>
    <t>шаровой, стальной</t>
  </si>
  <si>
    <t xml:space="preserve"> Ду-150 мм, Р - 6,4/6,3 Мпа</t>
  </si>
  <si>
    <t>март - апрель</t>
  </si>
  <si>
    <t>октябрь</t>
  </si>
  <si>
    <t>Ду-100 мм, Р - 6,4/6,3 Мпа</t>
  </si>
  <si>
    <t>Ду-80 мм,Р - 6,4/6,3 Мпа</t>
  </si>
  <si>
    <t>Ду-50 мм, Р - 6,4/6,3 Мпа</t>
  </si>
  <si>
    <t>25.99.29.490.052.00.0796.000000000128</t>
  </si>
  <si>
    <t>Компенсатор</t>
  </si>
  <si>
    <t>фланцевый, температура -10°С-+105°С, давление номинальное 10 Мпа, проход 200 мм</t>
  </si>
  <si>
    <t>для возмещения температурных деформаций, поглощения шумов,  вибрации</t>
  </si>
  <si>
    <t>27.12.23.700.000.00.0796.000000000030</t>
  </si>
  <si>
    <t>Контактор</t>
  </si>
  <si>
    <t>серия ПМУ, электромагнитный</t>
  </si>
  <si>
    <t xml:space="preserve">КОНТАКТОР 3-ПОЛ., AC-3, 22 КВТ/ 400 V, НОМ. НАПРЯЖЕНИЕ УПРАВЛЕНИЯ US = 230 V AC, 50 ГЦ, </t>
  </si>
  <si>
    <t>26.51.43.590.007.00.0796.000000000000</t>
  </si>
  <si>
    <t>Преобразователь измерительный</t>
  </si>
  <si>
    <t>для сбора измеряемых сигналов в энергетических системах любого типа</t>
  </si>
  <si>
    <t>Диапазон измерения входных сигналов 0-400В, 4-20 мА, 0-0,5кОм, -+0,5%, 220В, габаритные размеры мм  H=125, В=110, L=80</t>
  </si>
  <si>
    <t>Диапазон измерения входного сигнала 5,0 А,20 мА, 0-0,5кОм, -+0,5%, 220В,    габаритные размеры мм  H=125, В=110, L=80</t>
  </si>
  <si>
    <t xml:space="preserve">Диапазон измерения преобразуемого входного сигнала: напряжение 0-10В. Диапазон измерения выходных сигналов: ток 4mA-20mA. </t>
  </si>
  <si>
    <t>Ду15 Ру80 со штуцерным соединением и ручным управлением</t>
  </si>
  <si>
    <t>март -апрель</t>
  </si>
  <si>
    <t>24.20.40.500.001.00.0796.000000000001</t>
  </si>
  <si>
    <t>Заглушка</t>
  </si>
  <si>
    <t>стальная, сферическая, ГОСТ 17379-2001</t>
  </si>
  <si>
    <t xml:space="preserve"> Ø219х8мм, эллиптические отбортованные днища из углеродистой низколегированной стали 09Г2С. </t>
  </si>
  <si>
    <r>
      <rPr>
        <sz val="10"/>
        <rFont val="Calibri"/>
        <family val="2"/>
        <charset val="204"/>
      </rPr>
      <t>Ø</t>
    </r>
    <r>
      <rPr>
        <sz val="10"/>
        <rFont val="Times New Roman"/>
        <family val="1"/>
        <charset val="204"/>
      </rPr>
      <t xml:space="preserve">159х8, эллиптические отбортованные днища из углеродистой низколегированной стали 09Г2С. </t>
    </r>
  </si>
  <si>
    <t>27.11.41.300.001.00.0796.000000000014</t>
  </si>
  <si>
    <t>Трансформатор силовой</t>
  </si>
  <si>
    <t xml:space="preserve"> масляный, мощность 160 кВА, первичное напряжение 10 кВ, ГОСТ 11677-85</t>
  </si>
  <si>
    <t xml:space="preserve"> ТМ(Г)160-10/6 У1  Напряжение в обмотках: ВН 10кВ, НН 6кВ. Номинальный ток в обмотках: ВН 9,24А, НН 15,4А. Группа соединения: Y/Yн-0.  Напряжение короткого замыкания: 4,5%. </t>
  </si>
  <si>
    <t>сентябрь</t>
  </si>
  <si>
    <t>авансовый  платеж-30%, оплата в течение  течение 20 рабочих дней с момента подписания акта приема-передачи товара</t>
  </si>
  <si>
    <t>Воздуховыпускной и дренажный шаровый кран DN 1", class 900, 
FNPT 1"-11,5
Материал: LF2/нержавеющая сталь
Тип привода: ручной
Рабочая среда: нефть
Температура окружающей среды: +45 – 40 С°</t>
  </si>
  <si>
    <t>Воздуховыпускной и дренажный шаровый кран    DN 1", class 600, 
FNPT 1"-11,5
Материал: LF2/нержавеющая сталь
Тип привода: ручной
Рабочая среда: нефть
Температура окружающей среды: +45 – 40 С°</t>
  </si>
  <si>
    <t>Ду50 (2”) Ру10 МПа (class 600) Тип соединения: фланцевый (RF)
Тип привода: ручной
Рабочая среда: нефть
Вид исполнения: надземный
Температура окружающей среды: +45 – 40 С°</t>
  </si>
  <si>
    <t>Контактор 3-пол., AC-3, 4 кVт/ 400 V, 1 НO, ном. напряжение управления US = 230 V AC, 50 ГЦ</t>
  </si>
  <si>
    <t xml:space="preserve"> 27.12.22.900.001.00.0796.000000000003</t>
  </si>
  <si>
    <t>Выключатель</t>
  </si>
  <si>
    <t>автоматический, тип Э, однополюсный, с тепловым размыкателем</t>
  </si>
  <si>
    <t>28.14.13.750.001.00.0796.000000000095</t>
  </si>
  <si>
    <t xml:space="preserve">Затвор </t>
  </si>
  <si>
    <t>дисковый, чугунный, поворотный, запорно-регулирующий, с рукояткой, номинальное давление 10 Мпа, номинальный диаметр 100 мм</t>
  </si>
  <si>
    <t>со шток - Х20Cr13, диском - AISI 316, уплотнением - EPDM. Применение - горячая вода.</t>
  </si>
  <si>
    <t>28.13.14.150.000.01.0796.000000000000</t>
  </si>
  <si>
    <t>Насос</t>
  </si>
  <si>
    <t>центробежный, для перекачки жидкости с температурой до +45 градусов с содержанием механических примесей не более 0, 5 по массе, горизонтальный, многоступенчатый</t>
  </si>
  <si>
    <t>Qmax =14 м3, напор Hmax = 48 м</t>
  </si>
  <si>
    <t>февраль -март</t>
  </si>
  <si>
    <t>27.20.11.990.002.00.0796.000000000000</t>
  </si>
  <si>
    <t xml:space="preserve"> Аккумулятор </t>
  </si>
  <si>
    <t xml:space="preserve"> для ИБП, напряжение 12 В, емкость от 90-200 А*ч </t>
  </si>
  <si>
    <t>12V 155AH/20HR</t>
  </si>
  <si>
    <t>27.11.41.300.001.00.0796.000000000021</t>
  </si>
  <si>
    <t>сухой, мощность 25 кВА, первичное напряжение 11 кВ</t>
  </si>
  <si>
    <t>25 кВА 11/0,4кВ</t>
  </si>
  <si>
    <t>Кызылординская область, г. Аральск, ОАВП Аральск</t>
  </si>
  <si>
    <t>28.13.14.170.000.01.0839.000000000000</t>
  </si>
  <si>
    <t xml:space="preserve"> центробежный, герметичный тип ЦГ</t>
  </si>
  <si>
    <t>Подача Q = 6,3 м3; напор Н = 32 м; 380 В, 50 Гц</t>
  </si>
  <si>
    <t>839</t>
  </si>
  <si>
    <t>комплект</t>
  </si>
  <si>
    <t>ДУ 50 РУ 64., полнопроходной, фланцевый, с ручным приводом,</t>
  </si>
  <si>
    <t>март- апрель</t>
  </si>
  <si>
    <t xml:space="preserve">8'', 600 class, фланцевый  с электроприводом </t>
  </si>
  <si>
    <t xml:space="preserve"> ДУ 80 РУ 64., полнопроходной, фланцевый, с ручным приводом </t>
  </si>
  <si>
    <t>2'', 600 class, фланцевый, полнопроходной</t>
  </si>
  <si>
    <t>1'', 600 class, фланцевый, полнопроходной</t>
  </si>
  <si>
    <t>подача Q = 8м³, напор H = 42 м.вод.ст.</t>
  </si>
  <si>
    <t>подача Q = 14м³, напор H = 47 м.вод.ст.</t>
  </si>
  <si>
    <t>26.20.21.300.002.00.0796.000000000151</t>
  </si>
  <si>
    <t xml:space="preserve">Диск жесткий </t>
  </si>
  <si>
    <t>размер 3,5", интерфейс SATA 3 ГГц/с, объем буфера 8 Мб, количество оборотов шпинделя 7200 об/м, емкость 1 Тб</t>
  </si>
  <si>
    <t>для массива хранения данных</t>
  </si>
  <si>
    <t>г. Алматы, 
пр. Абая 109 В</t>
  </si>
  <si>
    <t>в течение 90 дней с момента подписания договора</t>
  </si>
  <si>
    <t>Диск жесткий</t>
  </si>
  <si>
    <t>сервер для транкинговой радиосвязи  фирмы Теам Simoco Xfin 25 W  internal PSU Ethernet (аварийный запас)</t>
  </si>
  <si>
    <t>26.30.30.900.021.00.0796.000000000005</t>
  </si>
  <si>
    <t>Плата</t>
  </si>
  <si>
    <t>телекоммуникационная</t>
  </si>
  <si>
    <t xml:space="preserve"> +15DBM FC/PC 1660SM, OMSN BOOSTER +15DBM FC/PC, </t>
  </si>
  <si>
    <t xml:space="preserve"> SYNTH1N (Плата расширения на 2 карты STM-1)</t>
  </si>
  <si>
    <t>ISA-ES1 - плата коммутации Ethernet;
- Пропускная способность 1Gb/s;
- 8хEthernet 10/100 Base-T/FX;
- GFP-F/LAPS, VCAT, LCAS;</t>
  </si>
  <si>
    <t>26.30.40.900.011.00.0796.000000000001</t>
  </si>
  <si>
    <t>Приемопередатчик</t>
  </si>
  <si>
    <t>оптический трансивер</t>
  </si>
  <si>
    <t xml:space="preserve">оптический интерфейс - OE TRX SFP L-16.2 JE3 для 1660SM, </t>
  </si>
  <si>
    <t>26.30.21.900.004.00.0796.000000000002</t>
  </si>
  <si>
    <t>Маршрутизатор</t>
  </si>
  <si>
    <t>нижнего класса</t>
  </si>
  <si>
    <t>С внешней съемной флеш-памятью формата Compact Flash, 256 MB, два порта 10/100/1000BASE-T для соединения с Интернет через EHWIC LAN</t>
  </si>
  <si>
    <t>26.30.21.200.002.00.0796.000000000004</t>
  </si>
  <si>
    <t>способ коммутации сквозной (cut-through), симметричный, управляемый (сложный)</t>
  </si>
  <si>
    <t>AC: 100 - 240 В (автоопределение), 2.5 - 1.3 А, 50 - 60 Гц, PoE, Оперативная память: 128 МБ, Флеш-память: 64 МБ, интерфейс 10/100/1000, SFP 1000BASE-T</t>
  </si>
  <si>
    <t>26.20.16.970.003.00.0796.000000000006</t>
  </si>
  <si>
    <t xml:space="preserve">Преобразователь интерфейса </t>
  </si>
  <si>
    <t>USB в CAN/RS485/RS232</t>
  </si>
  <si>
    <t>2-портовый преобразователь</t>
  </si>
  <si>
    <t xml:space="preserve"> 4-портовый преобразователь </t>
  </si>
  <si>
    <t>26.40.33.900.003.00.0796.000000000003</t>
  </si>
  <si>
    <t>Видеокамера</t>
  </si>
  <si>
    <t>аналоговая, для видеонаблюдения, купольная, уличная, разрешение 700 ТВЛ</t>
  </si>
  <si>
    <t xml:space="preserve">Дистанционно управляемая купольная камера, высокого разрешения, с чувствительным элементом 1/4", „день/ночь", предназначенная для наружной установки во всепогодном защитном кожухе. </t>
  </si>
  <si>
    <t>26.20.40.000.108.00.0796.000000000001</t>
  </si>
  <si>
    <t>Источник бесперебойного питания</t>
  </si>
  <si>
    <t>интерактивный</t>
  </si>
  <si>
    <t xml:space="preserve">Мощностью не менее 6 кВа, номинальное входное напряжение -220 В,  частота 50/60 Гц, автоматическое определение, количество подключаемых батарей, 100A/h -40, ток заряда, А - 8,4. </t>
  </si>
  <si>
    <t>Аккумулятор</t>
  </si>
  <si>
    <t>для ИБП, напряжение 12 В, емкость от 90-200 А*ч</t>
  </si>
  <si>
    <t xml:space="preserve">свинцово-кислотный необслуживаемый герметичный аккумулятор, VRLA, Gel </t>
  </si>
  <si>
    <t>47 Т</t>
  </si>
  <si>
    <t>48 Т</t>
  </si>
  <si>
    <t>49 Т</t>
  </si>
  <si>
    <t>50 Т</t>
  </si>
  <si>
    <t>51 Т</t>
  </si>
  <si>
    <t>52 Т</t>
  </si>
  <si>
    <t>53 Т</t>
  </si>
  <si>
    <t>54 Т</t>
  </si>
  <si>
    <t>55 Т</t>
  </si>
  <si>
    <t>56 Т</t>
  </si>
  <si>
    <t>57 Т</t>
  </si>
  <si>
    <t>58 Т</t>
  </si>
  <si>
    <t>59 Т</t>
  </si>
  <si>
    <t>60 Т</t>
  </si>
  <si>
    <t>61 Т</t>
  </si>
  <si>
    <t>62 Т</t>
  </si>
  <si>
    <t>63 Т</t>
  </si>
  <si>
    <t>64 Т</t>
  </si>
  <si>
    <t>65 Т</t>
  </si>
  <si>
    <t>66 Т</t>
  </si>
  <si>
    <t>67 Т</t>
  </si>
  <si>
    <t>68 Т</t>
  </si>
  <si>
    <t>69 Т</t>
  </si>
  <si>
    <t>70 Т</t>
  </si>
  <si>
    <t>71 Т</t>
  </si>
  <si>
    <t>72 Т</t>
  </si>
  <si>
    <t>73 Т</t>
  </si>
  <si>
    <t>74 Т</t>
  </si>
  <si>
    <t>75 Т</t>
  </si>
  <si>
    <t>76 Т</t>
  </si>
  <si>
    <t>77 Т</t>
  </si>
  <si>
    <t>78 Т</t>
  </si>
  <si>
    <t>79 Т</t>
  </si>
  <si>
    <t>80 Т</t>
  </si>
  <si>
    <t>81 Т</t>
  </si>
  <si>
    <t>82 Т</t>
  </si>
  <si>
    <t>83 Т</t>
  </si>
  <si>
    <t>84 Т</t>
  </si>
  <si>
    <t>85 Т</t>
  </si>
  <si>
    <t>86 Т</t>
  </si>
  <si>
    <t>87 Т</t>
  </si>
  <si>
    <t>88 Т</t>
  </si>
  <si>
    <t>89 Т</t>
  </si>
  <si>
    <t>90 Т</t>
  </si>
  <si>
    <t>91 Т</t>
  </si>
  <si>
    <t>92 Т</t>
  </si>
  <si>
    <t>93 Т</t>
  </si>
  <si>
    <t>94 Т</t>
  </si>
  <si>
    <t>С изменениями и дополнениями от  03.02.16г. №15Т/19</t>
  </si>
  <si>
    <t>Разработка землеустроительного проекта и установление публичного сервитута на земельные участки для строительства ВЛ 110 кВ НПС Макат и Аман</t>
  </si>
  <si>
    <t>Апрель - Ноябрь</t>
  </si>
  <si>
    <t>17-1 Р</t>
  </si>
  <si>
    <t>Разработка землеустроительного проекта по установлению публичного сервитута на земельные участки для строительства ВЛ 110 кВ ПС Кенкияк - НПС Копа</t>
  </si>
  <si>
    <t>11, 14</t>
  </si>
  <si>
    <t>Разработка землеустроительного проекта и установление публичного сервитута на земельные участки для строительства ВЛ 110 кВ ПС Кенкияк - НПС Копа</t>
  </si>
  <si>
    <t>Апрель - Декабрь</t>
  </si>
  <si>
    <t>18-1 Р</t>
  </si>
  <si>
    <t>Разработка землеустроительного проекта по установлению публичного сервитута на земельные участки для строительства ВЛ 110 кВ ПС Кенкияк - НПС Шалкар</t>
  </si>
  <si>
    <t>Разработка землеустроительного проекта и установление публичного сервитута на земельные участки для строительства ВЛ 110 кВ ПС Кенкияк - НПС Шалкар</t>
  </si>
  <si>
    <t>19-1 Р</t>
  </si>
  <si>
    <t>Разработка землеустроительного проекта и установление публичного сервитута на земельные участки для строительства ВЛ 110 кВ     ПС Чилисай - ПС Кенкияк</t>
  </si>
  <si>
    <t>20-1 Р</t>
  </si>
  <si>
    <t>Республика Казахстан, Карагандинская, Алматинская области, МН "Атасу-Алашанькоу"</t>
  </si>
  <si>
    <t>3-1 Р</t>
  </si>
  <si>
    <t>Республика Казахстан, Актюбинская область, МН "Кенкияк-Кумколь"</t>
  </si>
  <si>
    <t>4-1 Р</t>
  </si>
  <si>
    <t>11,14,20,21,23</t>
  </si>
  <si>
    <t>57-1 У</t>
  </si>
  <si>
    <t>58-1 У</t>
  </si>
  <si>
    <t>18, 19, 20, 21</t>
  </si>
  <si>
    <t>32-1 Т</t>
  </si>
  <si>
    <t>33-1 Т</t>
  </si>
  <si>
    <t>3, 5</t>
  </si>
  <si>
    <t>35-1 Т</t>
  </si>
  <si>
    <t>исключить</t>
  </si>
  <si>
    <t>42-1 Т</t>
  </si>
  <si>
    <t>43-1 Т</t>
  </si>
  <si>
    <t>44-1 Т</t>
  </si>
  <si>
    <t>3, 5, 18, 19, 20, 21</t>
  </si>
  <si>
    <t>26.20.21.300.000.00.0796.000000000126</t>
  </si>
  <si>
    <t>размер 2,5'', интерфейс USB 3.0, емкость 2 Тб</t>
  </si>
  <si>
    <t>45-1 Т</t>
  </si>
  <si>
    <t>28.13.14.900.002.09.0796.000000000001</t>
  </si>
  <si>
    <t xml:space="preserve"> циркуляционный, для системы отопления, диаметр 25 мм, резьбовое соединение</t>
  </si>
  <si>
    <t xml:space="preserve">подача Qmax = 10 м3/ч, напор Нmax = 11 м </t>
  </si>
  <si>
    <t xml:space="preserve">подача Qmax = 2,5 м3/ч, напор Нmax = 2,6 м </t>
  </si>
  <si>
    <t>28.13.14.150.000.00.0796.000000000020</t>
  </si>
  <si>
    <t>вертикальный одноступенчатый, центробежный, мощность и частота вращения э/д 11/2910 кВ/об/мин</t>
  </si>
  <si>
    <t>циркуляционный с сухим ротором, с фланцевым соединением, подача Q =85,7 м3, напор H = 29,8 м</t>
  </si>
  <si>
    <t>Карагандинская обл. п. Агадырь, НПС 8</t>
  </si>
  <si>
    <t>28.13.14.150.000.00.0796.000000000019</t>
  </si>
  <si>
    <t>вертикальный многоступенчатый секционный, центробежный, мощность и частота вращения э/д 0,75/2780 кВ/об/мин</t>
  </si>
  <si>
    <t xml:space="preserve">Подача Q =5,8 м3, напор H = 34,5 м </t>
  </si>
  <si>
    <t>28.13.14.100.000.01.0796.000000000279</t>
  </si>
  <si>
    <t xml:space="preserve"> погружной, тип ГНОМ 15-11</t>
  </si>
  <si>
    <t>напряжение сети 230 В</t>
  </si>
  <si>
    <t>28.13.14.100.000.01.0796.000000000280</t>
  </si>
  <si>
    <t>погружной, тип ГНОМ 20-320 /12-2</t>
  </si>
  <si>
    <t>напряжение сети 220÷240 В</t>
  </si>
  <si>
    <t>28.13.12.200.000.00.0796.000000000006</t>
  </si>
  <si>
    <t>Насос дозирующий</t>
  </si>
  <si>
    <t>для перекачки жидкостей, мембранный, пропорционального дозирования, со встроенным контроллером</t>
  </si>
  <si>
    <t>производительность 15 л/ч, 4  bar,  напряжение сети 230/240 В</t>
  </si>
  <si>
    <t>28.13.14.100.000.01.0796.000000000278</t>
  </si>
  <si>
    <t xml:space="preserve"> Насос</t>
  </si>
  <si>
    <t xml:space="preserve"> погружной, тип ГНОМ 18-14</t>
  </si>
  <si>
    <t>28.13.31.000.002.00.0796.000000000001</t>
  </si>
  <si>
    <t>Станция управления насосами</t>
  </si>
  <si>
    <t>для управления трехфазным асинхронным электродвигателем погружного насоса, минальное напряжение главной цепи ~3 х 380 В, мощность управляемого двигателя 1,1-9 кВт</t>
  </si>
  <si>
    <t>Станция обеспечивает работу насоса в ручном (местном), автоматическом и дистанционном режиме.</t>
  </si>
  <si>
    <r>
      <t xml:space="preserve">напряжение сети 3  </t>
    </r>
    <r>
      <rPr>
        <sz val="10"/>
        <rFont val="Calibri"/>
        <family val="2"/>
        <charset val="204"/>
      </rPr>
      <t xml:space="preserve">̴ </t>
    </r>
    <r>
      <rPr>
        <sz val="10"/>
        <rFont val="Times New Roman"/>
        <family val="1"/>
        <charset val="204"/>
      </rPr>
      <t>400 В</t>
    </r>
  </si>
  <si>
    <t>95 Т</t>
  </si>
  <si>
    <t>96 Т</t>
  </si>
  <si>
    <t>97 Т</t>
  </si>
  <si>
    <t>98 Т</t>
  </si>
  <si>
    <t>99 Т</t>
  </si>
  <si>
    <t>100 Т</t>
  </si>
  <si>
    <t>101 Т</t>
  </si>
  <si>
    <t>102 Т</t>
  </si>
  <si>
    <t>103 Т</t>
  </si>
  <si>
    <t>С изменениями от  23.02.16г. №15Т/27</t>
  </si>
  <si>
    <t>С изменениями от  29.01.16г. №15Т/18</t>
  </si>
  <si>
    <t>С изменениями и дополнениями от  24.02.16г. №15Т/28</t>
  </si>
  <si>
    <t>26.40.33.900.003.00.0796.000000000000</t>
  </si>
  <si>
    <t>цифровая</t>
  </si>
  <si>
    <t xml:space="preserve">Тип носителя: Flash память/Разрешение видео: Full HD (1920x1080)/Зум: Оптический: 26x, интеллектуальный: 50x, цифровой: 60x / 1500x/ 
</t>
  </si>
  <si>
    <t>104 Т</t>
  </si>
  <si>
    <t>129-1 У</t>
  </si>
  <si>
    <t>Услуги по медицинскому  страхованию на случай болезни</t>
  </si>
  <si>
    <t>130-1 У</t>
  </si>
  <si>
    <t>16-1 Р</t>
  </si>
  <si>
    <t>тип ААА</t>
  </si>
  <si>
    <t>31-1 У</t>
  </si>
  <si>
    <t>32-1 У</t>
  </si>
  <si>
    <t>33-1 У</t>
  </si>
  <si>
    <t>34-1 У</t>
  </si>
  <si>
    <t>35-1 У</t>
  </si>
  <si>
    <t>апрель-октябрь</t>
  </si>
  <si>
    <t>37-1 У</t>
  </si>
  <si>
    <t>38-1 У</t>
  </si>
  <si>
    <t>39-1 У</t>
  </si>
  <si>
    <t>апрель-август</t>
  </si>
  <si>
    <t>40-1 У</t>
  </si>
  <si>
    <t>апрель 2016 март 2017</t>
  </si>
  <si>
    <t>130-2 У</t>
  </si>
  <si>
    <t>11,14,20,21</t>
  </si>
  <si>
    <t>96-1 У</t>
  </si>
  <si>
    <t>С изменениями от  05.03.16г. №15Т/33</t>
  </si>
  <si>
    <t xml:space="preserve">  32.40.12.300.000.00.0796.000000000002</t>
  </si>
  <si>
    <t>игрушка</t>
  </si>
  <si>
    <t>мягконабивная, изображающие животных или другие существа, кроме людей, электромеханические (с микродвигателями)</t>
  </si>
  <si>
    <t>Детские новогодние подарки</t>
  </si>
  <si>
    <t>октябрь -ноябрь</t>
  </si>
  <si>
    <t>14.19.31.700.001.00.0715.000000000000</t>
  </si>
  <si>
    <t>Перчатки защитные</t>
  </si>
  <si>
    <t>кожаные</t>
  </si>
  <si>
    <t>Перчатки защитные зимние</t>
  </si>
  <si>
    <t>август -сентябрь</t>
  </si>
  <si>
    <t>октябрь-ноябрь</t>
  </si>
  <si>
    <t>Пара</t>
  </si>
  <si>
    <t>15.20.32.920.001.00.0715.000000000006</t>
  </si>
  <si>
    <t xml:space="preserve">Ботинки </t>
  </si>
  <si>
    <t>мужские, для защиты от механических воздействий, из комбинированного материала, ГОСТ 28507-99</t>
  </si>
  <si>
    <t>Ботинки летние мужские</t>
  </si>
  <si>
    <t>14.19.43.990.005.00.0796.000000000002</t>
  </si>
  <si>
    <t>Шапка</t>
  </si>
  <si>
    <t xml:space="preserve"> мужская, из шерстяной ткани</t>
  </si>
  <si>
    <t>14.12.30.110.007.00.0796.000000000001</t>
  </si>
  <si>
    <t xml:space="preserve">Подшлемник </t>
  </si>
  <si>
    <t>для ношения под защитной каски, материал хлопок/акрил</t>
  </si>
  <si>
    <t xml:space="preserve">Утепленный </t>
  </si>
  <si>
    <t>32.99.11.900.008.00.0796.000000000000</t>
  </si>
  <si>
    <t xml:space="preserve"> Полумаска</t>
  </si>
  <si>
    <t>Для защиты органов дыхания</t>
  </si>
  <si>
    <t>14.12.11.290.001.05.0839.000000000000</t>
  </si>
  <si>
    <t>Костюм (комплект)</t>
  </si>
  <si>
    <t>для защиты от производственных загрязнений, мужской, из хлопчатобумажной ткани с химическими волокнами, состоит из куртки и полукомбинезона, летний, ГОСТ 27575-87</t>
  </si>
  <si>
    <t>Комплект</t>
  </si>
  <si>
    <t>14.19.22.210.003.00.0796.000000000000</t>
  </si>
  <si>
    <t>Футболка-поло</t>
  </si>
  <si>
    <t>мужская, спецодежда, из хлопчатобумажной ткани</t>
  </si>
  <si>
    <t>однотонная мужская футболка с коротким рукавом</t>
  </si>
  <si>
    <t>14.19.42.700.000.00.0796.000000000000</t>
  </si>
  <si>
    <t>Бейсболка</t>
  </si>
  <si>
    <t>спортивная, из хлопчатобумажной ткани</t>
  </si>
  <si>
    <t>Бейсболка (в соответствии с цветом и качеством ткани костюма летнего)</t>
  </si>
  <si>
    <t>14.19.22.110.000.00.0796.000000000000</t>
  </si>
  <si>
    <t>Футболка</t>
  </si>
  <si>
    <t>мужская, спортивная, из хлопчатобумажной ткани, СТ РК 1964-2010</t>
  </si>
  <si>
    <t>17.23.12.700.005.00.0796.000000000000</t>
  </si>
  <si>
    <t>Ежедневник</t>
  </si>
  <si>
    <t>Формат А5, датированный</t>
  </si>
  <si>
    <t>Для специалистов</t>
  </si>
  <si>
    <t xml:space="preserve">  17.23.12.700.005.00.0796.000000000000</t>
  </si>
  <si>
    <t>Для руководства</t>
  </si>
  <si>
    <t>17.23.14.500.000.00.5111.000000000066</t>
  </si>
  <si>
    <t>Бумага</t>
  </si>
  <si>
    <t>для офисного оборудования, формат А4, плотность 80 г/м2, ГОСТ 6656-76</t>
  </si>
  <si>
    <t xml:space="preserve">размер 21х29,5 см </t>
  </si>
  <si>
    <t>сентябрь-октябрь</t>
  </si>
  <si>
    <t>В течение 30дней после подписания договора</t>
  </si>
  <si>
    <t>Одна пачка</t>
  </si>
  <si>
    <t>17.23.14.500.000.00.5111.000000000050</t>
  </si>
  <si>
    <t>для офисного оборудования, формат А3, плотность 80 г/м2, ГОСТ 6656-76</t>
  </si>
  <si>
    <t>размер 420 мм</t>
  </si>
  <si>
    <t>17.23.13.900.001.01.0778.000000000000</t>
  </si>
  <si>
    <t>Разделитель</t>
  </si>
  <si>
    <t>бумажный, календарный</t>
  </si>
  <si>
    <t>май- декабрь</t>
  </si>
  <si>
    <t>авансовый платеж - 0%, оплата по факту поставленных товаров</t>
  </si>
  <si>
    <t>22.29.29.900.017.00.0796.000000000007</t>
  </si>
  <si>
    <t>Органайзер</t>
  </si>
  <si>
    <t>пластиковый, на вращающейся основе</t>
  </si>
  <si>
    <t>Органайзер пластиковый настольный круглый, от 15 до 20 предметов</t>
  </si>
  <si>
    <t>22.29.25.900.007.00.0796.000000000000</t>
  </si>
  <si>
    <t>Корзина</t>
  </si>
  <si>
    <t>для бумаг, объем 10 л</t>
  </si>
  <si>
    <t xml:space="preserve">  26.70.23.900.000.00.0796.000000000000</t>
  </si>
  <si>
    <t>Указка</t>
  </si>
  <si>
    <t>лазерная</t>
  </si>
  <si>
    <t>17.23.12.700.012.00.0796.000000000000</t>
  </si>
  <si>
    <t>для заметок, формат блока 76*76 мм</t>
  </si>
  <si>
    <t>с липким краем, разноцветный блок</t>
  </si>
  <si>
    <t>22.29.25.900.002.00.0796.000000000000</t>
  </si>
  <si>
    <t>Файл - вкладыш</t>
  </si>
  <si>
    <t>22.29.25.500.003.00.0796.000000000004</t>
  </si>
  <si>
    <t>Карандаш</t>
  </si>
  <si>
    <t xml:space="preserve">  толщина стержня 0,5 мм, автоматический</t>
  </si>
  <si>
    <t>22.29.25.500.004.01.0796.000000000005</t>
  </si>
  <si>
    <t>Ручка</t>
  </si>
  <si>
    <t xml:space="preserve">  22.29.25.500.004.01.0796.000000000002</t>
  </si>
  <si>
    <t>автоматическая</t>
  </si>
  <si>
    <t>32.99.15.100.000.00.0796.000000000003</t>
  </si>
  <si>
    <t>простой, с ластиком</t>
  </si>
  <si>
    <t>32.99.15.300.000.00.0704.000000000000</t>
  </si>
  <si>
    <t xml:space="preserve">Грифель </t>
  </si>
  <si>
    <t>черный</t>
  </si>
  <si>
    <t xml:space="preserve"> для карандашей </t>
  </si>
  <si>
    <t>Набор</t>
  </si>
  <si>
    <t>22.29.25.500.000.00.0704.000000000008</t>
  </si>
  <si>
    <t>Маркер</t>
  </si>
  <si>
    <t>текстовой, пластиковый, толщина 1-5 мм</t>
  </si>
  <si>
    <t xml:space="preserve"> Маркер пластиковый текстовый (нестираемый), скошенный наконечник 1-5мм</t>
  </si>
  <si>
    <t>22.29.25.500.000.00.0796.000000000007</t>
  </si>
  <si>
    <t xml:space="preserve">Маркер </t>
  </si>
  <si>
    <t>пластиковый, круглый, наконечник 3 мм, легко стирается, для доски</t>
  </si>
  <si>
    <t xml:space="preserve">  25.99.23.300.000.00.0778.000000000006</t>
  </si>
  <si>
    <t xml:space="preserve">Зажим </t>
  </si>
  <si>
    <t>размер 51 мм</t>
  </si>
  <si>
    <t xml:space="preserve">Зажимы для бумаг. </t>
  </si>
  <si>
    <t>25.99.23.300.000.00.0778.000000000005</t>
  </si>
  <si>
    <t>размер 41 мм</t>
  </si>
  <si>
    <t>25.99.23.300.000.00.0778.000000000004</t>
  </si>
  <si>
    <t>размер 32 мм</t>
  </si>
  <si>
    <t>Зажимы для бумаг.</t>
  </si>
  <si>
    <t xml:space="preserve">  25.99.23.300.000.00.0778.000000000001</t>
  </si>
  <si>
    <t>размер 19 мм</t>
  </si>
  <si>
    <t xml:space="preserve">  28.23.23.900.005.00.0796.000000000000</t>
  </si>
  <si>
    <t>Степлер</t>
  </si>
  <si>
    <t>канцелярский, механический</t>
  </si>
  <si>
    <t>Cтеплер 24/6</t>
  </si>
  <si>
    <t>Cтеплер 10</t>
  </si>
  <si>
    <t>Степлер на 100 листов</t>
  </si>
  <si>
    <t>22.29.25.700.000.00.0796.000000000034</t>
  </si>
  <si>
    <t>Папка</t>
  </si>
  <si>
    <t>конверт на кнопке, пластиковая, формат A4</t>
  </si>
  <si>
    <t>22.29.25.700.000.00.0796.000000000004</t>
  </si>
  <si>
    <t>на молнии, пластиковая, формат А4, 50 мм</t>
  </si>
  <si>
    <t>22.29.25.700.000.00.0796.000000000012</t>
  </si>
  <si>
    <t>40 вкладышей, пластиковая, формат A4, 50 мм</t>
  </si>
  <si>
    <t>22.29.25.700.000.00.0796.000000000020</t>
  </si>
  <si>
    <t>с металлическим скоросшивателем, внутренним карманом, пластиковая, формат A4, 50 мм</t>
  </si>
  <si>
    <t>22.29.25.700.000.00.0796.000000000002</t>
  </si>
  <si>
    <t>регистратор, пластиковая, формат А4, 80 мм</t>
  </si>
  <si>
    <t>22.29.25.700.000.00.0796.000000000000</t>
  </si>
  <si>
    <t>регистратор, пластиковая, формат А4, 50 мм</t>
  </si>
  <si>
    <t>22.29.25.900.006.00.0796.000000000010</t>
  </si>
  <si>
    <t>Ножницы</t>
  </si>
  <si>
    <t>с пластиковой ручкой, длина 20 см</t>
  </si>
  <si>
    <t>22.29.25.500.006.00.0796.000000000005</t>
  </si>
  <si>
    <t>Клей</t>
  </si>
  <si>
    <t>карандаш, 21 грамм</t>
  </si>
  <si>
    <t>20.52.10.900.005.00.0796.000000000024</t>
  </si>
  <si>
    <t>15.12.12.900.016.00.0796.000000000006</t>
  </si>
  <si>
    <t>конференц, из искусственной кожи, формат А 4, 50 мм, ГОСТ 28631-2005</t>
  </si>
  <si>
    <t>Папка кожзам для приемных</t>
  </si>
  <si>
    <t>22.29.25.700.000.00.0796.000000000030</t>
  </si>
  <si>
    <t>планшет, с металлическим вертикальным зажимом, полипропилен, формат A4, 1,2 мм</t>
  </si>
  <si>
    <t>32.99.59.900.084.00.0796.000000000006</t>
  </si>
  <si>
    <t>Скотч</t>
  </si>
  <si>
    <t>двухсторонний, ширина до 3 см, узкий</t>
  </si>
  <si>
    <t xml:space="preserve">  32.99.59.900.084.00.0796.000000000002</t>
  </si>
  <si>
    <t xml:space="preserve">  металлизированный, ширина свыше 3 см, широкий</t>
  </si>
  <si>
    <t>32.99.59.900.084.00.0796.000000000003</t>
  </si>
  <si>
    <t>металлизированный, ширина до 3 см, узкий</t>
  </si>
  <si>
    <t>22.29.25.900.008.00.0796.000000000000</t>
  </si>
  <si>
    <t>Диспенсер</t>
  </si>
  <si>
    <t>для скрепок</t>
  </si>
  <si>
    <t>22.19.73.210.000.00.0796.000000000001</t>
  </si>
  <si>
    <t>Ластик</t>
  </si>
  <si>
    <t>твердый</t>
  </si>
  <si>
    <t>17.23.12.700.008.00.0796.000000000003</t>
  </si>
  <si>
    <t>блокнот для записей</t>
  </si>
  <si>
    <t xml:space="preserve"> формат А5</t>
  </si>
  <si>
    <t xml:space="preserve">  17.23.12.700.008.00.0796.000000000004</t>
  </si>
  <si>
    <t xml:space="preserve"> формат А4</t>
  </si>
  <si>
    <t xml:space="preserve">               32.99.59.900.083.00.0796.000000000000</t>
  </si>
  <si>
    <t>Штрих-лента</t>
  </si>
  <si>
    <t>ленточный корректор в блистере с диспенсером</t>
  </si>
  <si>
    <t>32.99.59.900.082.00.0796.000000000000</t>
  </si>
  <si>
    <t>Штрих-корректор</t>
  </si>
  <si>
    <t xml:space="preserve"> с кисточкой</t>
  </si>
  <si>
    <t xml:space="preserve">  32.99.59.900.071.00.0704.000000000000</t>
  </si>
  <si>
    <t>Индексы</t>
  </si>
  <si>
    <t>самоклеющиеся, в наборе</t>
  </si>
  <si>
    <t>28.23.23.900.004.00.0796.000000000000</t>
  </si>
  <si>
    <t xml:space="preserve">Дырокол </t>
  </si>
  <si>
    <t xml:space="preserve">  канцелярский, механический</t>
  </si>
  <si>
    <t xml:space="preserve"> 100 листов</t>
  </si>
  <si>
    <t>25.99.23.500.001.00.0778.000000000000</t>
  </si>
  <si>
    <t>Скоба</t>
  </si>
  <si>
    <t>для канцелярских целей, проволочная</t>
  </si>
  <si>
    <t>-  Скобы на экстромощный степлер,  23/24мм на 200-220 листов (80г/м2)</t>
  </si>
  <si>
    <t>Скобы № 24/6</t>
  </si>
  <si>
    <t xml:space="preserve">  Скобы № 10</t>
  </si>
  <si>
    <t>28.23.23.900.003.00.0796.000000000000</t>
  </si>
  <si>
    <t>Антистеплер</t>
  </si>
  <si>
    <t>для скоб</t>
  </si>
  <si>
    <t>Устройство состоит из двух противостоящих клинов на оси.6</t>
  </si>
  <si>
    <t xml:space="preserve">  32.99.16.300.006.00.0796.000000000000</t>
  </si>
  <si>
    <t>Краска штемпельная</t>
  </si>
  <si>
    <t xml:space="preserve">для печатей и штемпелей </t>
  </si>
  <si>
    <t xml:space="preserve">  25.71.11.390.000.00.0796.000000000006</t>
  </si>
  <si>
    <t>Нож</t>
  </si>
  <si>
    <t>канцелярский</t>
  </si>
  <si>
    <t>22.29.25.500.000.00.0796.000000000006</t>
  </si>
  <si>
    <t xml:space="preserve">  пластиковый, круглый, наконечник 1,5 мм, перманентный (нестираемый)</t>
  </si>
  <si>
    <t xml:space="preserve">  22.29.25.700.000.00.0796.000000000010</t>
  </si>
  <si>
    <t xml:space="preserve">Папка  </t>
  </si>
  <si>
    <t>20 вкладышей, пластиковая, формат A4, 50 мм</t>
  </si>
  <si>
    <t>Папка с файлами А4 на 20 вкладышей</t>
  </si>
  <si>
    <t>22.29.25.700.000.00.0796.000000000018</t>
  </si>
  <si>
    <t xml:space="preserve">Папка </t>
  </si>
  <si>
    <t>с прижимом, скоросшивателем, пластиковая, формат A4, 50 мм</t>
  </si>
  <si>
    <t>22.29.25.500.004.01.0796.000000000001</t>
  </si>
  <si>
    <t>пластиковая, роллерная</t>
  </si>
  <si>
    <t xml:space="preserve">  32.99.59.900.078.00.0796.000000000004</t>
  </si>
  <si>
    <t xml:space="preserve">Настольный набор </t>
  </si>
  <si>
    <t>кожанный, письменный, более 5 предметов</t>
  </si>
  <si>
    <t>32.99.16.100.001.00.0796.000000000003</t>
  </si>
  <si>
    <t>Доска</t>
  </si>
  <si>
    <t>маркерно-магнитная</t>
  </si>
  <si>
    <t>31.00.13.500.001.00.0796.000000000057</t>
  </si>
  <si>
    <t xml:space="preserve">Кресло </t>
  </si>
  <si>
    <t xml:space="preserve"> тканевое, мягкое, на колесиках</t>
  </si>
  <si>
    <t>офисное, ткань в сетку под спину и гобеленом на сиденье</t>
  </si>
  <si>
    <t>31.09.12.350.000.00.0796.000000000000</t>
  </si>
  <si>
    <t>Кровать</t>
  </si>
  <si>
    <t>односпальняя, с матрасом, боковые спинки и основание деревянные</t>
  </si>
  <si>
    <t>31.02.10.500.002.00.0796.000000000000</t>
  </si>
  <si>
    <t>Шкаф</t>
  </si>
  <si>
    <t>навесной, кухонный, материал изготовления из древесных плит</t>
  </si>
  <si>
    <t>Кухонный шкаф для посуды</t>
  </si>
  <si>
    <t>31.01.11.500.000.00.0796.000000000008</t>
  </si>
  <si>
    <t>Стул</t>
  </si>
  <si>
    <t>из кожезаменителя, подлокотники, ножки металлические хромированные</t>
  </si>
  <si>
    <t>Стул офисный</t>
  </si>
  <si>
    <t>25.99.21.300.001.03.0796.000000000000</t>
  </si>
  <si>
    <t>Сейф</t>
  </si>
  <si>
    <t xml:space="preserve"> огневзломостойкий</t>
  </si>
  <si>
    <t>Набор кода кнопочный</t>
  </si>
  <si>
    <t>25.99.21.300.001.02.0796.000000000000</t>
  </si>
  <si>
    <t>взломостойкий</t>
  </si>
  <si>
    <t>27.51.11.100.001.00.0796.000000000010</t>
  </si>
  <si>
    <t>Холодильник</t>
  </si>
  <si>
    <t>двухкамерный, отдельностоящй, объем не менее 300 л, с морозильным отделом</t>
  </si>
  <si>
    <t>27.51.28.390.004.00.0796.000000000016</t>
  </si>
  <si>
    <t>Плита электрическая</t>
  </si>
  <si>
    <t>тип варочной панели традиционный, количество конфорок 4, отдельностоящая</t>
  </si>
  <si>
    <t>17.23.12.700.010.00.0796.000000000000</t>
  </si>
  <si>
    <t>Календарь</t>
  </si>
  <si>
    <t>Настольный</t>
  </si>
  <si>
    <t xml:space="preserve">  17.23.12.700.010.00.0796.000000000001</t>
  </si>
  <si>
    <t>Настенный</t>
  </si>
  <si>
    <t>ТОО  "Казахстанско-Китайский Трубопровод"</t>
  </si>
  <si>
    <t>17.23.13.700.000.00.0796.000000000001</t>
  </si>
  <si>
    <t>Бланк</t>
  </si>
  <si>
    <t>конкретного вида документа</t>
  </si>
  <si>
    <t>Бланк фирменный, для писем и приказов, лен 130гр, цветность 4/0, нумерация,водянные знаки, УФ-защита, перфорация</t>
  </si>
  <si>
    <t>июль-декабрь (по заявке)</t>
  </si>
  <si>
    <t>32.99.59.900.106.00.0796.000000000000</t>
  </si>
  <si>
    <t>Визитка</t>
  </si>
  <si>
    <t>фирменная, с нанесенным текстом на двух сторонах</t>
  </si>
  <si>
    <t>Бумага лен 300, цветность4/4, с набором текста</t>
  </si>
  <si>
    <t>Бумага дизайнерская, плотностью  не менее 300 гр, тиснение, конгреф, термоподьем, набор текста</t>
  </si>
  <si>
    <t>17.23.13.130.000.00.0796.000000000001</t>
  </si>
  <si>
    <t>Журнал</t>
  </si>
  <si>
    <t>учета</t>
  </si>
  <si>
    <t>Производственный, твердый переплет бумвинил с тиснением,печать 4/4 с логотипом, оф100, сшивка, пробивка для шнурования, (журнал для регистрации, 100 л.)</t>
  </si>
  <si>
    <t>Твердый переплет бумвинил с тиснением, печать 4/4 с логотипом, оф100, сшивка, пробивка для шнурования (вахтовый журнал 100 л.)</t>
  </si>
  <si>
    <t>Твердый переплет бумвинил с тиснением,печать 4/4 с логотипом, оф100, сшивка, пробивка для шнурования ( 200 л.)</t>
  </si>
  <si>
    <t>Твердый переплет бумвинил с тиснением,печать 4/4 с логотипом, оф100, сшивка, пробивка для шнурования ( 400 л.)</t>
  </si>
  <si>
    <t>17.23.12.700.014.00.0796.000000000000</t>
  </si>
  <si>
    <t>Фишка</t>
  </si>
  <si>
    <t>для руководителя, бумажная, формат А6</t>
  </si>
  <si>
    <t>фирменная фишка для внутреннего документооборота</t>
  </si>
  <si>
    <t>25.99.24.000.001.00.0796.000000000000</t>
  </si>
  <si>
    <t>Рамка</t>
  </si>
  <si>
    <t>для фотографий</t>
  </si>
  <si>
    <t>Формат А4, Материал - дерево, безбликовое стекло</t>
  </si>
  <si>
    <t>25.99.24.000.001.00.0796.000000000001</t>
  </si>
  <si>
    <t>для картин</t>
  </si>
  <si>
    <t>Формат А3, Материал - дерево, безбликовое стекло</t>
  </si>
  <si>
    <t>17.23.13.500.001.00.0796.000000000003</t>
  </si>
  <si>
    <t>из мелованного картона, формат А4, плотность свыше 300 г/м2</t>
  </si>
  <si>
    <t>Дизайн, Печать 4/4, двухсторонний картон плотностью 350 гр, двухсторонная ламинация, выборочный лак, тиснение, клише</t>
  </si>
  <si>
    <t>17.12.73.390.000.00.0796.000000000000</t>
  </si>
  <si>
    <t xml:space="preserve"> материал фотобумага</t>
  </si>
  <si>
    <t>Постер-картины с изображениями</t>
  </si>
  <si>
    <t>15.12.12.900.006.00.0796.000000000000</t>
  </si>
  <si>
    <t>Пакет</t>
  </si>
  <si>
    <t>из картона</t>
  </si>
  <si>
    <t>Пакет А4, печать 4/4, выборочный лак, конгреф, веревочки, усиленное дно</t>
  </si>
  <si>
    <t>17.23.13.190.001.00.0796.000000000000</t>
  </si>
  <si>
    <t>Грамота</t>
  </si>
  <si>
    <t xml:space="preserve">  матовая, формат А-4, полноцветная печать</t>
  </si>
  <si>
    <t>Бумага дизайнерская плотностью 300-350гр.тисненная, печать 4/0, фольгирование, тиснение, конгреф, дизайн, набор ФИО</t>
  </si>
  <si>
    <t>15.12.12.900.016.00.0796.000000000009</t>
  </si>
  <si>
    <t>адресная, из текстильных материалов, формат А 4, 50 мм</t>
  </si>
  <si>
    <t>Высококачественный бумвинил с тиснением на лицевой стороне (поздравительные именные папки)</t>
  </si>
  <si>
    <t>32.99.59.900.062.00.0796.000000000000</t>
  </si>
  <si>
    <t xml:space="preserve"> Продукция сувенирная</t>
  </si>
  <si>
    <t xml:space="preserve">Подарочная </t>
  </si>
  <si>
    <t>Эксклюзивный подарочный набор, включающий ручку-роллер и USB-флеш-накопитель емкостью 4 ГБ в картонной подарочной коробке (размер: 17,5 x 7 x 3,5 см). Металл. </t>
  </si>
  <si>
    <t>г. Алматы, пр. Абая, 109 В.</t>
  </si>
  <si>
    <t xml:space="preserve">май-июнь </t>
  </si>
  <si>
    <t>23.41.13.300.005.00.0796.000000000000</t>
  </si>
  <si>
    <t>Статуэтка</t>
  </si>
  <si>
    <t>из фарфора</t>
  </si>
  <si>
    <t>23.13.13.300.002.00.0796.000000000000</t>
  </si>
  <si>
    <t>из стеклокерамики</t>
  </si>
  <si>
    <t>23.41.12.100.017.02.0704.000000000003</t>
  </si>
  <si>
    <t xml:space="preserve"> Сервиз</t>
  </si>
  <si>
    <t>чайный, полуфарфоровый, на 6 персон, обычный</t>
  </si>
  <si>
    <t>23.41.11.300.016.02.0704.000000000004</t>
  </si>
  <si>
    <t>чайный, фарфоровый, на 6 персон, обычный, ГОСТ 28390-89</t>
  </si>
  <si>
    <t>23.41.11.300.032.00.0704.000000000000</t>
  </si>
  <si>
    <t>Кофейная пара</t>
  </si>
  <si>
    <t>Продукция сувенирная</t>
  </si>
  <si>
    <t>Подарочный набор ручек  включающий шариковую ручку и ручку-роллер с отделкой под дерево в соответствующей подарочной коробке (размер: 18,5 x 9,8 x 5 см). Металл и дерево. </t>
  </si>
  <si>
    <t>26.52.14.500.000.00.0796.000000000000</t>
  </si>
  <si>
    <t xml:space="preserve">Часы </t>
  </si>
  <si>
    <t>настенные, неэлектрические</t>
  </si>
  <si>
    <t>58.11.16.000.003.00.0796.000000000000</t>
  </si>
  <si>
    <t>Картина</t>
  </si>
  <si>
    <t xml:space="preserve">  настенная</t>
  </si>
  <si>
    <t>32.40.42.590.000.00.0796.000000000001</t>
  </si>
  <si>
    <t>Игра</t>
  </si>
  <si>
    <t>из дерева, настольная</t>
  </si>
  <si>
    <t xml:space="preserve">Шахматы </t>
  </si>
  <si>
    <t>32.99.21.300.000.00.0796.000000000001</t>
  </si>
  <si>
    <t xml:space="preserve">Зонт </t>
  </si>
  <si>
    <t>от дождя и солнца, без раздвижного стержня</t>
  </si>
  <si>
    <t>14.19.23.580.001.00.0796.000000000000</t>
  </si>
  <si>
    <t>Шейный платок</t>
  </si>
  <si>
    <t>из шелковой пряжи</t>
  </si>
  <si>
    <t>15.12.12.100.005.00.0796.000000000000</t>
  </si>
  <si>
    <t>Портфель</t>
  </si>
  <si>
    <t>для бумаг, из натуральной композиционной кожи, ГОСТ 28631-2005</t>
  </si>
  <si>
    <t>105 Т</t>
  </si>
  <si>
    <t>106 Т</t>
  </si>
  <si>
    <t>107 Т</t>
  </si>
  <si>
    <t>108 Т</t>
  </si>
  <si>
    <t>109 Т</t>
  </si>
  <si>
    <t>110 Т</t>
  </si>
  <si>
    <t>111 Т</t>
  </si>
  <si>
    <t>112 Т</t>
  </si>
  <si>
    <t>113 Т</t>
  </si>
  <si>
    <t>114 Т</t>
  </si>
  <si>
    <t>115 Т</t>
  </si>
  <si>
    <t>116 Т</t>
  </si>
  <si>
    <t>117 Т</t>
  </si>
  <si>
    <t>118 Т</t>
  </si>
  <si>
    <t>119 Т</t>
  </si>
  <si>
    <t>120 Т</t>
  </si>
  <si>
    <t>121 Т</t>
  </si>
  <si>
    <t>122 Т</t>
  </si>
  <si>
    <t>123 Т</t>
  </si>
  <si>
    <t>124 Т</t>
  </si>
  <si>
    <t>125 Т</t>
  </si>
  <si>
    <t>126 Т</t>
  </si>
  <si>
    <t>127 Т</t>
  </si>
  <si>
    <t>128 Т</t>
  </si>
  <si>
    <t>129 Т</t>
  </si>
  <si>
    <t>130 Т</t>
  </si>
  <si>
    <t>131 Т</t>
  </si>
  <si>
    <t>132 Т</t>
  </si>
  <si>
    <t>133 Т</t>
  </si>
  <si>
    <t>134 Т</t>
  </si>
  <si>
    <t>135 Т</t>
  </si>
  <si>
    <t>136 Т</t>
  </si>
  <si>
    <t>137 Т</t>
  </si>
  <si>
    <t>138 Т</t>
  </si>
  <si>
    <t>139 Т</t>
  </si>
  <si>
    <t>140 Т</t>
  </si>
  <si>
    <t>141 Т</t>
  </si>
  <si>
    <t>142 Т</t>
  </si>
  <si>
    <t>143 Т</t>
  </si>
  <si>
    <t>144 Т</t>
  </si>
  <si>
    <t>145 Т</t>
  </si>
  <si>
    <t>146 Т</t>
  </si>
  <si>
    <t>147 Т</t>
  </si>
  <si>
    <t>148 Т</t>
  </si>
  <si>
    <t>149 Т</t>
  </si>
  <si>
    <t>150 Т</t>
  </si>
  <si>
    <t>151 Т</t>
  </si>
  <si>
    <t>152 Т</t>
  </si>
  <si>
    <t>153 Т</t>
  </si>
  <si>
    <t>154 Т</t>
  </si>
  <si>
    <t>155 Т</t>
  </si>
  <si>
    <t>156 Т</t>
  </si>
  <si>
    <t>157 Т</t>
  </si>
  <si>
    <t>158 Т</t>
  </si>
  <si>
    <t>159 Т</t>
  </si>
  <si>
    <t>160 Т</t>
  </si>
  <si>
    <t>161 Т</t>
  </si>
  <si>
    <t>162 Т</t>
  </si>
  <si>
    <t>163 Т</t>
  </si>
  <si>
    <t>164 Т</t>
  </si>
  <si>
    <t>165 Т</t>
  </si>
  <si>
    <t>166 Т</t>
  </si>
  <si>
    <t>167 Т</t>
  </si>
  <si>
    <t>168 Т</t>
  </si>
  <si>
    <t>169 Т</t>
  </si>
  <si>
    <t>170 Т</t>
  </si>
  <si>
    <t>171 Т</t>
  </si>
  <si>
    <t>172 Т</t>
  </si>
  <si>
    <t>173 Т</t>
  </si>
  <si>
    <t>174 Т</t>
  </si>
  <si>
    <t>175 Т</t>
  </si>
  <si>
    <t>176 Т</t>
  </si>
  <si>
    <t>177 Т</t>
  </si>
  <si>
    <t>178 Т</t>
  </si>
  <si>
    <t>179 Т</t>
  </si>
  <si>
    <t>180 Т</t>
  </si>
  <si>
    <t>181 Т</t>
  </si>
  <si>
    <t>182 Т</t>
  </si>
  <si>
    <t>183 Т</t>
  </si>
  <si>
    <t>184 Т</t>
  </si>
  <si>
    <t>185 Т</t>
  </si>
  <si>
    <t>186 Т</t>
  </si>
  <si>
    <t>187 Т</t>
  </si>
  <si>
    <t>188 Т</t>
  </si>
  <si>
    <t>189 Т</t>
  </si>
  <si>
    <t>190 Т</t>
  </si>
  <si>
    <t>191 Т</t>
  </si>
  <si>
    <t>192 Т</t>
  </si>
  <si>
    <t>193 Т</t>
  </si>
  <si>
    <t>194 Т</t>
  </si>
  <si>
    <t>195 Т</t>
  </si>
  <si>
    <t>196 Т</t>
  </si>
  <si>
    <t>197 Т</t>
  </si>
  <si>
    <t>198 Т</t>
  </si>
  <si>
    <t>199 Т</t>
  </si>
  <si>
    <t>200 Т</t>
  </si>
  <si>
    <t>201 Т</t>
  </si>
  <si>
    <t>202 Т</t>
  </si>
  <si>
    <t>203 Т</t>
  </si>
  <si>
    <t>204 Т</t>
  </si>
  <si>
    <t>205 Т</t>
  </si>
  <si>
    <t>206 Т</t>
  </si>
  <si>
    <t>207 Т</t>
  </si>
  <si>
    <t>208 Т</t>
  </si>
  <si>
    <t>209 Т</t>
  </si>
  <si>
    <t>210 Т</t>
  </si>
  <si>
    <t>41.00.40.000.005.00.0999.000000000000</t>
  </si>
  <si>
    <t>Работы по ремонту нежилых зданий/сооружений/помещений (кроме оборудования, инженерных систем и коммуникаций)</t>
  </si>
  <si>
    <t>Работы по ремонту административного здания (окраска стен, частичный левкас и т.д.)</t>
  </si>
  <si>
    <t>0%, оплата по факту выполненных работ</t>
  </si>
  <si>
    <t>22 Р</t>
  </si>
  <si>
    <t>65.12.29.335.000.00.0777.000000000000</t>
  </si>
  <si>
    <t>Услуги по страхованию автомобильного транспорта</t>
  </si>
  <si>
    <t>Услуги по добровольному страхованию автотранспорта: ДТП, угон, разбой, грабеж, кража и уничтожение, либо повреждение автомобильного транспорта и т.д.</t>
  </si>
  <si>
    <t>Участие руководства Товарищества  в Конференции  KIOGE 2016</t>
  </si>
  <si>
    <t xml:space="preserve"> авансовый платеж - 0%, оплата по факту оказанных услуг</t>
  </si>
  <si>
    <t>82.30.11.000.000.00.0777.000000000000</t>
  </si>
  <si>
    <t xml:space="preserve"> 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</si>
  <si>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</si>
  <si>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 xml:space="preserve">Услуги по организации Новогоднего утренника для детей с участием сказочных персонажей     
</t>
  </si>
  <si>
    <t>предоплата 70%</t>
  </si>
  <si>
    <t>Услуги по организации корпоративного мероприятия, посвящённого дню работника нефтегазовой промышленности</t>
  </si>
  <si>
    <t>137 У</t>
  </si>
  <si>
    <t>138 У</t>
  </si>
  <si>
    <t>139 У</t>
  </si>
  <si>
    <t>140 У</t>
  </si>
  <si>
    <t>С дополнениями от  09.03.16г. №15Т/36</t>
  </si>
  <si>
    <t>7,8,11,14</t>
  </si>
  <si>
    <t>31-1 Т</t>
  </si>
  <si>
    <t>87-1 У</t>
  </si>
  <si>
    <t>88-1 У</t>
  </si>
  <si>
    <t>89-1 У</t>
  </si>
  <si>
    <t>90-1 У</t>
  </si>
  <si>
    <t>91-1 У</t>
  </si>
  <si>
    <t>11, 12, 14, 15</t>
  </si>
  <si>
    <t>Республика Казахстан, Карагандинская, Восточно-Казахстанская, Алматинская области; Китайская Народная Республика: СУАР, 
п. Алашанькоу 
МН "Атасу-Алашанькоу"</t>
  </si>
  <si>
    <t>авансовый  платеж-30%, оставшаяся часть в течение 20 рабочих дней с момента подписания акта приемки выполненных работ</t>
  </si>
  <si>
    <t>5-1 Р</t>
  </si>
  <si>
    <t>С изменениями от  16.03.16г. №15Т/38</t>
  </si>
  <si>
    <t>с перфорацией, для документов, размер 235*305 мм</t>
  </si>
  <si>
    <t>пластиковая, шариковая</t>
  </si>
  <si>
    <t>пластиковая, гелевая</t>
  </si>
  <si>
    <t>канцелярский, жидкий</t>
  </si>
  <si>
    <t>Постер</t>
  </si>
  <si>
    <t>Кызылординская обл., г. Аральск, ОАВП "Аральск"</t>
  </si>
  <si>
    <t>6,11,18, 19,20,21</t>
  </si>
  <si>
    <t>AC: 100 - 240 В (автоопределение), 2.5 - 1.3 А, 50 - 60 Гц, PoE, Оперативная память: не менее 64 МБ, Флеш-память: не менее 32 МБ, интерфейс 10/100/1000, SFP 1000BASE-T</t>
  </si>
  <si>
    <t>87-1 Т</t>
  </si>
  <si>
    <t>Карагандинская  обл., п. Агадырь, НПС №8</t>
  </si>
  <si>
    <t>6,11,19,20,21</t>
  </si>
  <si>
    <t>Карагандинская  обл., п.Агадырь, НПС №8</t>
  </si>
  <si>
    <t>88-1 Т</t>
  </si>
  <si>
    <t>11,18,19,20,21</t>
  </si>
  <si>
    <t>89-1 Т</t>
  </si>
  <si>
    <t>90-1 Т</t>
  </si>
  <si>
    <t>11,14,19,20,21</t>
  </si>
  <si>
    <t>течение 30  рабочих дней с момента подписания контракта</t>
  </si>
  <si>
    <t>91-1 Т</t>
  </si>
  <si>
    <t>Карагандинская  обл.,  п. Агадырь, НПС №8</t>
  </si>
  <si>
    <t>11,14,18,19,20,21</t>
  </si>
  <si>
    <t>в течение 30  рабочих дней с момента подписания контракта</t>
  </si>
  <si>
    <t>92-1 Т</t>
  </si>
  <si>
    <t>11,18,20,21</t>
  </si>
  <si>
    <t>Карагандинская  обл., п.Агадырь,  НПС №8</t>
  </si>
  <si>
    <t>93-1 Т</t>
  </si>
  <si>
    <t>свинцово-кислотный необслуживаемый герметичный аккумулятор, VRLA, AGM</t>
  </si>
  <si>
    <t>Карагандинская  обл.,  п.Агадырь, НПС №8</t>
  </si>
  <si>
    <t>94-1 Т</t>
  </si>
  <si>
    <t>С изменениями от  24.03.16г. №15Т/43</t>
  </si>
  <si>
    <t>Сборник законодательных актов, электронная правовая система</t>
  </si>
  <si>
    <t>Сборник законодательных актов и нормативно-технической документации РК, электронная правовая система</t>
  </si>
  <si>
    <t>март, апрель</t>
  </si>
  <si>
    <t>9-1 Т</t>
  </si>
  <si>
    <t>С изменениями от  30.03.16г. №15Т/47</t>
  </si>
  <si>
    <t xml:space="preserve">октябрь-ноябрь </t>
  </si>
  <si>
    <t>14-1 Р</t>
  </si>
  <si>
    <t xml:space="preserve">Работы по разработке/корректировке нормативной/технической документации/ технологических схем/паспортов, технико-экономического обоснования и аналогичных документов </t>
  </si>
  <si>
    <t xml:space="preserve">Работы по разработке системы мотивации работников Товарищества, на базе имеющихся КПД/KPI </t>
  </si>
  <si>
    <t xml:space="preserve">  0%  по  факту выполнения работ</t>
  </si>
  <si>
    <t>23 Р</t>
  </si>
  <si>
    <t>7,20,21</t>
  </si>
  <si>
    <t>140-1 У</t>
  </si>
  <si>
    <t>Апрель</t>
  </si>
  <si>
    <t xml:space="preserve">Май-Декабрь  </t>
  </si>
  <si>
    <t>68-2 У</t>
  </si>
  <si>
    <t>69-2 У</t>
  </si>
  <si>
    <t>Услуги по удалению опасных отходов/ имущества/ материалов</t>
  </si>
  <si>
    <t>Услуги по удалению опасных отходов/ имущества/ материалов (захоронение/сжигание/утилизация и аналогичные услуги)</t>
  </si>
  <si>
    <t>Услуги по размещению производственных отходов (нефтешлам), на УППСОД НПС"Аральск", УППСОД НПС-4, УППСОД ГНПС "Кумколь" трубопровод Кенкияк-Кумколь</t>
  </si>
  <si>
    <t>Апрель-Декабрь</t>
  </si>
  <si>
    <t>74-1 У</t>
  </si>
  <si>
    <t>51-1 Т</t>
  </si>
  <si>
    <t>52-1 Т</t>
  </si>
  <si>
    <t>53-1 Т</t>
  </si>
  <si>
    <t>54-1 Т</t>
  </si>
  <si>
    <t>55-1 Т</t>
  </si>
  <si>
    <t>57-1 Т</t>
  </si>
  <si>
    <t>58-1 Т</t>
  </si>
  <si>
    <t>63-1 Т</t>
  </si>
  <si>
    <t>стандартная отключающая способность ICU=55KA/415 V AC 3-полюса</t>
  </si>
  <si>
    <t>64-1 Т</t>
  </si>
  <si>
    <t>82.30.11.000.002.00.0777.000000000000</t>
  </si>
  <si>
    <t>Услуги по организации спортивных и аналогичных мероприятий</t>
  </si>
  <si>
    <t>Услуги по организации/проведению спортивных и аналогичных мероприятий</t>
  </si>
  <si>
    <t>Услуги спортивно-оздоровительного мероприятия</t>
  </si>
  <si>
    <t>141 У</t>
  </si>
  <si>
    <t>С изменениями и дополнениями от  08.04.16г. №15Т/51</t>
  </si>
  <si>
    <t xml:space="preserve">                                                                                                                                                                                              План закупок товаров, работ и услуг ТОО «Казахстанско-Китайский Трубопровод» на 2016 год скорректированный от 08 апреля 2016г. </t>
  </si>
  <si>
    <t>Исп.: А.Маженова 8 727 330 97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</si>
</sst>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(* #,##0.00_);_(* \(#,##0.00\);_(* &quot;-&quot;??_);_(@_)"/>
    <numFmt numFmtId="165" formatCode="#.##0"/>
    <numFmt numFmtId="166" formatCode="[$-419]d\ mmm\ yy;@"/>
    <numFmt numFmtId="167" formatCode="0.000"/>
    <numFmt numFmtId="168" formatCode="#,##0_ ;\-#,##0\ "/>
    <numFmt numFmtId="169" formatCode="000000"/>
    <numFmt numFmtId="170" formatCode="#,##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sz val="10"/>
      <color indexed="8"/>
      <name val="MS Sans Serif"/>
      <family val="2"/>
      <charset val="204"/>
    </font>
    <font>
      <b/>
      <sz val="12"/>
      <name val="Times New Roman"/>
      <family val="1"/>
      <charset val="204"/>
    </font>
    <font>
      <sz val="10"/>
      <name val="Helv"/>
      <family val="2"/>
    </font>
    <font>
      <sz val="10"/>
      <name val="Arial"/>
      <family val="2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charset val="204"/>
    </font>
    <font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0" fontId="4" fillId="0" borderId="0"/>
    <xf numFmtId="0" fontId="5" fillId="0" borderId="0"/>
    <xf numFmtId="0" fontId="6" fillId="0" borderId="0"/>
    <xf numFmtId="0" fontId="3" fillId="0" borderId="0"/>
    <xf numFmtId="0" fontId="6" fillId="0" borderId="0"/>
    <xf numFmtId="0" fontId="5" fillId="0" borderId="0"/>
    <xf numFmtId="0" fontId="7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1" fillId="0" borderId="0"/>
    <xf numFmtId="0" fontId="10" fillId="0" borderId="0"/>
    <xf numFmtId="0" fontId="7" fillId="0" borderId="0"/>
    <xf numFmtId="0" fontId="2" fillId="0" borderId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8" fillId="0" borderId="0"/>
    <xf numFmtId="0" fontId="10" fillId="0" borderId="0"/>
    <xf numFmtId="0" fontId="10" fillId="0" borderId="0"/>
    <xf numFmtId="0" fontId="5" fillId="0" borderId="0"/>
    <xf numFmtId="0" fontId="4" fillId="0" borderId="0"/>
    <xf numFmtId="0" fontId="6" fillId="0" borderId="0"/>
    <xf numFmtId="0" fontId="5" fillId="0" borderId="0" applyProtection="0"/>
    <xf numFmtId="44" fontId="16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5" fillId="0" borderId="0"/>
  </cellStyleXfs>
  <cellXfs count="350">
    <xf numFmtId="0" fontId="0" fillId="0" borderId="0" xfId="0"/>
    <xf numFmtId="0" fontId="9" fillId="2" borderId="1" xfId="2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left" vertical="center" wrapText="1"/>
    </xf>
    <xf numFmtId="4" fontId="12" fillId="2" borderId="0" xfId="1" applyNumberFormat="1" applyFont="1" applyFill="1" applyAlignment="1">
      <alignment horizontal="left" vertical="center" wrapText="1"/>
    </xf>
    <xf numFmtId="0" fontId="12" fillId="2" borderId="0" xfId="1" applyFont="1" applyFill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1" fontId="9" fillId="2" borderId="1" xfId="2" applyNumberFormat="1" applyFont="1" applyFill="1" applyBorder="1" applyAlignment="1">
      <alignment horizontal="center" vertical="center" wrapText="1"/>
    </xf>
    <xf numFmtId="4" fontId="9" fillId="2" borderId="1" xfId="2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right" vertical="center" wrapText="1"/>
    </xf>
    <xf numFmtId="0" fontId="12" fillId="2" borderId="0" xfId="1" applyFont="1" applyFill="1" applyBorder="1" applyAlignment="1">
      <alignment horizontal="left" vertical="center" wrapText="1"/>
    </xf>
    <xf numFmtId="4" fontId="12" fillId="2" borderId="0" xfId="1" applyNumberFormat="1" applyFont="1" applyFill="1" applyBorder="1" applyAlignment="1">
      <alignment horizontal="left" vertical="center" wrapText="1"/>
    </xf>
    <xf numFmtId="0" fontId="9" fillId="0" borderId="0" xfId="2" applyFont="1" applyBorder="1" applyAlignment="1">
      <alignment vertical="center"/>
    </xf>
    <xf numFmtId="0" fontId="13" fillId="0" borderId="0" xfId="0" applyFont="1" applyAlignment="1">
      <alignment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/>
    </xf>
    <xf numFmtId="0" fontId="12" fillId="2" borderId="6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right"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14" fillId="2" borderId="0" xfId="1" applyFont="1" applyFill="1" applyBorder="1" applyAlignment="1">
      <alignment horizontal="right" vertical="center" wrapText="1"/>
    </xf>
    <xf numFmtId="4" fontId="12" fillId="2" borderId="1" xfId="1" applyNumberFormat="1" applyFont="1" applyFill="1" applyBorder="1" applyAlignment="1">
      <alignment horizontal="left" vertical="center" wrapText="1"/>
    </xf>
    <xf numFmtId="0" fontId="12" fillId="2" borderId="8" xfId="1" applyFont="1" applyFill="1" applyBorder="1" applyAlignment="1">
      <alignment horizontal="left" vertical="center" wrapText="1"/>
    </xf>
    <xf numFmtId="0" fontId="12" fillId="2" borderId="7" xfId="1" applyFont="1" applyFill="1" applyBorder="1" applyAlignment="1">
      <alignment horizontal="left" vertical="center" wrapText="1"/>
    </xf>
    <xf numFmtId="0" fontId="12" fillId="2" borderId="18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4" fontId="12" fillId="2" borderId="13" xfId="1" applyNumberFormat="1" applyFont="1" applyFill="1" applyBorder="1" applyAlignment="1">
      <alignment horizontal="left" vertical="center" wrapText="1"/>
    </xf>
    <xf numFmtId="4" fontId="12" fillId="2" borderId="13" xfId="1" applyNumberFormat="1" applyFont="1" applyFill="1" applyBorder="1" applyAlignment="1">
      <alignment horizontal="center" vertical="center" wrapText="1"/>
    </xf>
    <xf numFmtId="0" fontId="12" fillId="2" borderId="19" xfId="1" applyFont="1" applyFill="1" applyBorder="1" applyAlignment="1">
      <alignment horizontal="center" vertical="center" wrapText="1"/>
    </xf>
    <xf numFmtId="4" fontId="12" fillId="2" borderId="0" xfId="1" applyNumberFormat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center"/>
    </xf>
    <xf numFmtId="0" fontId="9" fillId="2" borderId="0" xfId="2" applyFont="1" applyFill="1" applyBorder="1" applyAlignment="1">
      <alignment vertical="center"/>
    </xf>
    <xf numFmtId="0" fontId="18" fillId="2" borderId="0" xfId="1" applyFont="1" applyFill="1" applyBorder="1" applyAlignment="1">
      <alignment horizontal="center" vertical="center" wrapText="1"/>
    </xf>
    <xf numFmtId="4" fontId="18" fillId="2" borderId="0" xfId="1" applyNumberFormat="1" applyFont="1" applyFill="1" applyBorder="1" applyAlignment="1">
      <alignment horizontal="left" vertical="center" wrapText="1"/>
    </xf>
    <xf numFmtId="4" fontId="18" fillId="2" borderId="0" xfId="1" applyNumberFormat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right" vertical="center" wrapText="1"/>
    </xf>
    <xf numFmtId="0" fontId="19" fillId="2" borderId="0" xfId="1" applyFont="1" applyFill="1" applyBorder="1" applyAlignment="1">
      <alignment horizontal="center" vertical="center" wrapText="1"/>
    </xf>
    <xf numFmtId="0" fontId="18" fillId="2" borderId="0" xfId="1" applyFont="1" applyFill="1" applyAlignment="1">
      <alignment horizontal="center" vertical="center" wrapText="1"/>
    </xf>
    <xf numFmtId="4" fontId="18" fillId="2" borderId="0" xfId="1" applyNumberFormat="1" applyFont="1" applyFill="1" applyAlignment="1">
      <alignment horizontal="left" vertical="center" wrapText="1"/>
    </xf>
    <xf numFmtId="4" fontId="18" fillId="2" borderId="0" xfId="1" applyNumberFormat="1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9" fillId="0" borderId="0" xfId="2" applyFont="1" applyBorder="1" applyAlignment="1">
      <alignment horizontal="left" vertical="center"/>
    </xf>
    <xf numFmtId="0" fontId="4" fillId="2" borderId="1" xfId="0" applyFont="1" applyFill="1" applyBorder="1"/>
    <xf numFmtId="0" fontId="4" fillId="2" borderId="0" xfId="0" applyFont="1" applyFill="1" applyAlignment="1">
      <alignment horizontal="center" vertical="center"/>
    </xf>
    <xf numFmtId="0" fontId="21" fillId="2" borderId="0" xfId="1" applyFont="1" applyFill="1" applyAlignment="1">
      <alignment horizontal="left" vertical="center" wrapText="1"/>
    </xf>
    <xf numFmtId="0" fontId="23" fillId="2" borderId="0" xfId="1" applyFont="1" applyFill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3" fillId="2" borderId="1" xfId="11" applyFont="1" applyFill="1" applyBorder="1" applyAlignment="1">
      <alignment horizontal="center" vertical="center" wrapText="1"/>
    </xf>
    <xf numFmtId="0" fontId="23" fillId="2" borderId="1" xfId="21" applyFont="1" applyFill="1" applyBorder="1" applyAlignment="1">
      <alignment horizontal="center" vertical="center"/>
    </xf>
    <xf numFmtId="0" fontId="23" fillId="2" borderId="1" xfId="13" applyFont="1" applyFill="1" applyBorder="1" applyAlignment="1">
      <alignment horizontal="center" vertical="center" wrapText="1"/>
    </xf>
    <xf numFmtId="0" fontId="23" fillId="2" borderId="1" xfId="21" applyFont="1" applyFill="1" applyBorder="1" applyAlignment="1">
      <alignment horizontal="left" vertical="center" wrapText="1"/>
    </xf>
    <xf numFmtId="4" fontId="23" fillId="2" borderId="1" xfId="1" applyNumberFormat="1" applyFont="1" applyFill="1" applyBorder="1" applyAlignment="1">
      <alignment horizontal="center" vertical="center" wrapText="1"/>
    </xf>
    <xf numFmtId="9" fontId="23" fillId="2" borderId="1" xfId="22" applyNumberFormat="1" applyFont="1" applyFill="1" applyBorder="1" applyAlignment="1">
      <alignment horizontal="center" vertical="center" wrapText="1"/>
    </xf>
    <xf numFmtId="4" fontId="23" fillId="2" borderId="1" xfId="20" applyNumberFormat="1" applyFont="1" applyFill="1" applyBorder="1" applyAlignment="1">
      <alignment horizontal="center" vertical="center" wrapText="1"/>
    </xf>
    <xf numFmtId="0" fontId="23" fillId="2" borderId="1" xfId="23" applyFont="1" applyFill="1" applyBorder="1" applyAlignment="1">
      <alignment horizontal="center" vertical="center" wrapText="1"/>
    </xf>
    <xf numFmtId="4" fontId="23" fillId="2" borderId="1" xfId="24" applyNumberFormat="1" applyFont="1" applyFill="1" applyBorder="1" applyAlignment="1">
      <alignment horizontal="center" vertical="center"/>
    </xf>
    <xf numFmtId="0" fontId="23" fillId="2" borderId="7" xfId="1" applyFont="1" applyFill="1" applyBorder="1" applyAlignment="1">
      <alignment horizontal="center" vertical="center" wrapText="1"/>
    </xf>
    <xf numFmtId="0" fontId="23" fillId="2" borderId="1" xfId="21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1" xfId="25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9" fontId="23" fillId="2" borderId="1" xfId="25" applyNumberFormat="1" applyFont="1" applyFill="1" applyBorder="1" applyAlignment="1">
      <alignment horizontal="center" vertical="center" wrapText="1"/>
    </xf>
    <xf numFmtId="4" fontId="23" fillId="2" borderId="1" xfId="9" applyNumberFormat="1" applyFont="1" applyFill="1" applyBorder="1" applyAlignment="1">
      <alignment horizontal="center" vertical="center" wrapText="1"/>
    </xf>
    <xf numFmtId="3" fontId="23" fillId="2" borderId="1" xfId="25" applyNumberFormat="1" applyFont="1" applyFill="1" applyBorder="1" applyAlignment="1">
      <alignment horizontal="center" vertical="center" wrapText="1"/>
    </xf>
    <xf numFmtId="0" fontId="23" fillId="2" borderId="1" xfId="9" applyFont="1" applyFill="1" applyBorder="1" applyAlignment="1">
      <alignment horizontal="center" vertical="center" wrapText="1"/>
    </xf>
    <xf numFmtId="4" fontId="23" fillId="2" borderId="1" xfId="25" applyNumberFormat="1" applyFont="1" applyFill="1" applyBorder="1" applyAlignment="1">
      <alignment horizontal="center" vertical="center" wrapText="1"/>
    </xf>
    <xf numFmtId="9" fontId="23" fillId="2" borderId="1" xfId="1" applyNumberFormat="1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9" fontId="23" fillId="2" borderId="1" xfId="0" applyNumberFormat="1" applyFont="1" applyFill="1" applyBorder="1" applyAlignment="1">
      <alignment horizontal="center" vertical="center" wrapText="1"/>
    </xf>
    <xf numFmtId="3" fontId="23" fillId="2" borderId="1" xfId="0" applyNumberFormat="1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3" fontId="23" fillId="2" borderId="1" xfId="0" applyNumberFormat="1" applyFont="1" applyFill="1" applyBorder="1" applyAlignment="1">
      <alignment horizontal="center" vertical="center"/>
    </xf>
    <xf numFmtId="2" fontId="23" fillId="2" borderId="1" xfId="0" applyNumberFormat="1" applyFont="1" applyFill="1" applyBorder="1" applyAlignment="1">
      <alignment horizontal="center" vertical="center"/>
    </xf>
    <xf numFmtId="4" fontId="23" fillId="2" borderId="1" xfId="0" applyNumberFormat="1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5" fillId="2" borderId="1" xfId="0" applyFont="1" applyFill="1" applyBorder="1"/>
    <xf numFmtId="49" fontId="23" fillId="2" borderId="1" xfId="0" applyNumberFormat="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 wrapText="1"/>
    </xf>
    <xf numFmtId="0" fontId="26" fillId="2" borderId="1" xfId="2" applyFont="1" applyFill="1" applyBorder="1" applyAlignment="1">
      <alignment horizontal="center" vertical="center" wrapText="1"/>
    </xf>
    <xf numFmtId="0" fontId="26" fillId="2" borderId="1" xfId="25" applyFont="1" applyFill="1" applyBorder="1" applyAlignment="1">
      <alignment horizontal="center" vertical="center" wrapText="1"/>
    </xf>
    <xf numFmtId="9" fontId="26" fillId="2" borderId="1" xfId="25" applyNumberFormat="1" applyFont="1" applyFill="1" applyBorder="1" applyAlignment="1">
      <alignment horizontal="center" vertical="center" wrapText="1"/>
    </xf>
    <xf numFmtId="4" fontId="26" fillId="2" borderId="1" xfId="20" applyNumberFormat="1" applyFont="1" applyFill="1" applyBorder="1" applyAlignment="1">
      <alignment horizontal="center" vertical="center" wrapText="1"/>
    </xf>
    <xf numFmtId="3" fontId="26" fillId="2" borderId="1" xfId="25" applyNumberFormat="1" applyFont="1" applyFill="1" applyBorder="1" applyAlignment="1">
      <alignment horizontal="center" vertical="center" wrapText="1"/>
    </xf>
    <xf numFmtId="0" fontId="26" fillId="2" borderId="1" xfId="25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 wrapText="1"/>
    </xf>
    <xf numFmtId="4" fontId="26" fillId="2" borderId="1" xfId="2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3" fillId="2" borderId="1" xfId="0" applyFont="1" applyFill="1" applyBorder="1"/>
    <xf numFmtId="0" fontId="23" fillId="2" borderId="12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center" wrapText="1"/>
    </xf>
    <xf numFmtId="9" fontId="23" fillId="2" borderId="1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/>
    <xf numFmtId="3" fontId="23" fillId="2" borderId="1" xfId="2" applyNumberFormat="1" applyFont="1" applyFill="1" applyBorder="1" applyAlignment="1">
      <alignment horizontal="center" vertical="center"/>
    </xf>
    <xf numFmtId="4" fontId="23" fillId="2" borderId="1" xfId="2" applyNumberFormat="1" applyFont="1" applyFill="1" applyBorder="1" applyAlignment="1">
      <alignment horizontal="center" vertical="center"/>
    </xf>
    <xf numFmtId="0" fontId="23" fillId="2" borderId="7" xfId="2" applyFont="1" applyFill="1" applyBorder="1" applyAlignment="1">
      <alignment horizontal="center" vertical="center"/>
    </xf>
    <xf numFmtId="0" fontId="23" fillId="2" borderId="1" xfId="2" applyFont="1" applyFill="1" applyBorder="1"/>
    <xf numFmtId="0" fontId="23" fillId="2" borderId="4" xfId="1" applyFont="1" applyFill="1" applyBorder="1" applyAlignment="1">
      <alignment horizontal="center" vertical="center" wrapText="1"/>
    </xf>
    <xf numFmtId="0" fontId="21" fillId="2" borderId="1" xfId="23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left" vertical="top" wrapText="1"/>
    </xf>
    <xf numFmtId="43" fontId="23" fillId="2" borderId="1" xfId="19" applyFont="1" applyFill="1" applyBorder="1" applyAlignment="1">
      <alignment horizontal="center" vertical="center" wrapText="1"/>
    </xf>
    <xf numFmtId="43" fontId="23" fillId="2" borderId="1" xfId="1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4" fontId="21" fillId="2" borderId="1" xfId="1" applyNumberFormat="1" applyFont="1" applyFill="1" applyBorder="1" applyAlignment="1">
      <alignment horizontal="center" vertical="center" wrapText="1"/>
    </xf>
    <xf numFmtId="9" fontId="21" fillId="2" borderId="1" xfId="3" applyNumberFormat="1" applyFont="1" applyFill="1" applyBorder="1" applyAlignment="1">
      <alignment horizontal="center" vertical="center" wrapText="1"/>
    </xf>
    <xf numFmtId="49" fontId="23" fillId="2" borderId="1" xfId="3" applyNumberFormat="1" applyFont="1" applyFill="1" applyBorder="1" applyAlignment="1">
      <alignment horizontal="center" vertical="center" wrapText="1"/>
    </xf>
    <xf numFmtId="3" fontId="23" fillId="2" borderId="1" xfId="2" applyNumberFormat="1" applyFont="1" applyFill="1" applyBorder="1" applyAlignment="1">
      <alignment horizontal="center" vertical="center" wrapText="1"/>
    </xf>
    <xf numFmtId="0" fontId="23" fillId="2" borderId="7" xfId="2" applyFont="1" applyFill="1" applyBorder="1" applyAlignment="1">
      <alignment horizontal="center" vertical="center" wrapText="1"/>
    </xf>
    <xf numFmtId="0" fontId="23" fillId="2" borderId="2" xfId="2" applyFont="1" applyFill="1" applyBorder="1" applyAlignment="1">
      <alignment horizontal="center" vertical="center"/>
    </xf>
    <xf numFmtId="9" fontId="23" fillId="2" borderId="1" xfId="3" applyNumberFormat="1" applyFont="1" applyFill="1" applyBorder="1" applyAlignment="1">
      <alignment horizontal="center" vertical="center" wrapText="1"/>
    </xf>
    <xf numFmtId="4" fontId="22" fillId="2" borderId="1" xfId="1" applyNumberFormat="1" applyFont="1" applyFill="1" applyBorder="1" applyAlignment="1">
      <alignment horizontal="center" vertical="center" wrapText="1"/>
    </xf>
    <xf numFmtId="0" fontId="23" fillId="2" borderId="0" xfId="1" applyFont="1" applyFill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49" fontId="23" fillId="2" borderId="1" xfId="2" applyNumberFormat="1" applyFont="1" applyFill="1" applyBorder="1" applyAlignment="1">
      <alignment horizontal="left" vertical="center" wrapText="1"/>
    </xf>
    <xf numFmtId="0" fontId="23" fillId="2" borderId="1" xfId="8" applyFont="1" applyFill="1" applyBorder="1" applyAlignment="1">
      <alignment horizontal="left" vertical="center" wrapText="1"/>
    </xf>
    <xf numFmtId="0" fontId="23" fillId="2" borderId="1" xfId="8" applyNumberFormat="1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justify" vertical="center"/>
    </xf>
    <xf numFmtId="9" fontId="23" fillId="2" borderId="1" xfId="0" applyNumberFormat="1" applyFont="1" applyFill="1" applyBorder="1" applyAlignment="1">
      <alignment horizontal="center" vertical="center"/>
    </xf>
    <xf numFmtId="4" fontId="23" fillId="2" borderId="1" xfId="20" applyNumberFormat="1" applyFont="1" applyFill="1" applyBorder="1" applyAlignment="1">
      <alignment horizontal="left" vertical="center" wrapText="1"/>
    </xf>
    <xf numFmtId="49" fontId="26" fillId="2" borderId="1" xfId="0" applyNumberFormat="1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left" vertical="center"/>
    </xf>
    <xf numFmtId="0" fontId="23" fillId="2" borderId="1" xfId="2" applyFont="1" applyFill="1" applyBorder="1" applyAlignment="1">
      <alignment horizontal="left" vertical="center" wrapText="1"/>
    </xf>
    <xf numFmtId="0" fontId="23" fillId="2" borderId="4" xfId="2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23" fillId="2" borderId="8" xfId="2" applyNumberFormat="1" applyFont="1" applyFill="1" applyBorder="1" applyAlignment="1">
      <alignment horizontal="justify" vertical="center" wrapText="1"/>
    </xf>
    <xf numFmtId="0" fontId="23" fillId="2" borderId="6" xfId="0" applyFont="1" applyFill="1" applyBorder="1" applyAlignment="1">
      <alignment horizontal="center" vertical="center" wrapText="1"/>
    </xf>
    <xf numFmtId="4" fontId="23" fillId="2" borderId="6" xfId="20" applyNumberFormat="1" applyFont="1" applyFill="1" applyBorder="1" applyAlignment="1">
      <alignment horizontal="left" vertical="center" wrapText="1"/>
    </xf>
    <xf numFmtId="0" fontId="23" fillId="2" borderId="13" xfId="2" applyFont="1" applyFill="1" applyBorder="1" applyAlignment="1">
      <alignment horizontal="left" vertical="center" wrapText="1"/>
    </xf>
    <xf numFmtId="0" fontId="23" fillId="2" borderId="16" xfId="0" applyFont="1" applyFill="1" applyBorder="1" applyAlignment="1">
      <alignment horizontal="justify" vertical="center"/>
    </xf>
    <xf numFmtId="0" fontId="28" fillId="2" borderId="1" xfId="0" applyFont="1" applyFill="1" applyBorder="1" applyAlignment="1">
      <alignment horizontal="left" vertical="center" wrapText="1"/>
    </xf>
    <xf numFmtId="0" fontId="28" fillId="2" borderId="0" xfId="0" applyFont="1" applyFill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9" fontId="21" fillId="2" borderId="1" xfId="1" applyNumberFormat="1" applyFont="1" applyFill="1" applyBorder="1" applyAlignment="1">
      <alignment horizontal="center" vertical="center" wrapText="1"/>
    </xf>
    <xf numFmtId="4" fontId="23" fillId="2" borderId="1" xfId="23" applyNumberFormat="1" applyFont="1" applyFill="1" applyBorder="1" applyAlignment="1">
      <alignment horizontal="center" vertical="center" wrapText="1"/>
    </xf>
    <xf numFmtId="49" fontId="21" fillId="2" borderId="1" xfId="1" applyNumberFormat="1" applyFont="1" applyFill="1" applyBorder="1" applyAlignment="1">
      <alignment horizontal="center" vertical="center" wrapText="1"/>
    </xf>
    <xf numFmtId="3" fontId="21" fillId="2" borderId="1" xfId="26" applyNumberFormat="1" applyFont="1" applyFill="1" applyBorder="1" applyAlignment="1" applyProtection="1">
      <alignment horizontal="center" vertical="center" wrapText="1"/>
      <protection locked="0"/>
    </xf>
    <xf numFmtId="49" fontId="23" fillId="2" borderId="1" xfId="1" applyNumberFormat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2" fontId="23" fillId="2" borderId="1" xfId="1" applyNumberFormat="1" applyFont="1" applyFill="1" applyBorder="1" applyAlignment="1">
      <alignment horizontal="center" vertical="center" wrapText="1"/>
    </xf>
    <xf numFmtId="49" fontId="23" fillId="2" borderId="1" xfId="25" applyNumberFormat="1" applyFont="1" applyFill="1" applyBorder="1" applyAlignment="1">
      <alignment horizontal="center" vertical="center" wrapText="1"/>
    </xf>
    <xf numFmtId="0" fontId="23" fillId="2" borderId="1" xfId="2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17" fontId="23" fillId="2" borderId="1" xfId="2" applyNumberFormat="1" applyFont="1" applyFill="1" applyBorder="1" applyAlignment="1">
      <alignment horizontal="center" vertical="center" wrapText="1"/>
    </xf>
    <xf numFmtId="0" fontId="23" fillId="2" borderId="1" xfId="2" applyFont="1" applyFill="1" applyBorder="1" applyAlignment="1">
      <alignment vertical="center" wrapText="1"/>
    </xf>
    <xf numFmtId="0" fontId="23" fillId="2" borderId="6" xfId="2" applyFont="1" applyFill="1" applyBorder="1" applyAlignment="1">
      <alignment horizontal="left" vertical="center" wrapText="1"/>
    </xf>
    <xf numFmtId="0" fontId="23" fillId="2" borderId="6" xfId="2" applyFont="1" applyFill="1" applyBorder="1" applyAlignment="1">
      <alignment horizontal="center" vertical="center"/>
    </xf>
    <xf numFmtId="9" fontId="23" fillId="2" borderId="6" xfId="2" applyNumberFormat="1" applyFont="1" applyFill="1" applyBorder="1" applyAlignment="1">
      <alignment horizontal="center" vertical="center"/>
    </xf>
    <xf numFmtId="4" fontId="23" fillId="2" borderId="6" xfId="2" applyNumberFormat="1" applyFont="1" applyFill="1" applyBorder="1" applyAlignment="1">
      <alignment horizontal="center" vertical="center" wrapText="1"/>
    </xf>
    <xf numFmtId="0" fontId="23" fillId="2" borderId="6" xfId="2" applyFont="1" applyFill="1" applyBorder="1" applyAlignment="1">
      <alignment horizontal="center" vertical="center" wrapText="1"/>
    </xf>
    <xf numFmtId="3" fontId="21" fillId="2" borderId="14" xfId="0" applyNumberFormat="1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9" fontId="23" fillId="2" borderId="1" xfId="2" applyNumberFormat="1" applyFont="1" applyFill="1" applyBorder="1" applyAlignment="1">
      <alignment horizontal="center" vertical="center"/>
    </xf>
    <xf numFmtId="3" fontId="21" fillId="2" borderId="15" xfId="0" applyNumberFormat="1" applyFont="1" applyFill="1" applyBorder="1" applyAlignment="1">
      <alignment horizontal="center" vertical="center"/>
    </xf>
    <xf numFmtId="4" fontId="23" fillId="2" borderId="1" xfId="19" applyNumberFormat="1" applyFont="1" applyFill="1" applyBorder="1" applyAlignment="1">
      <alignment vertical="center" wrapText="1"/>
    </xf>
    <xf numFmtId="0" fontId="23" fillId="2" borderId="1" xfId="25" applyFont="1" applyFill="1" applyBorder="1" applyAlignment="1">
      <alignment horizontal="center" vertical="center"/>
    </xf>
    <xf numFmtId="4" fontId="23" fillId="2" borderId="1" xfId="2" applyNumberFormat="1" applyFont="1" applyFill="1" applyBorder="1" applyAlignment="1">
      <alignment horizontal="center" vertical="center" wrapText="1"/>
    </xf>
    <xf numFmtId="0" fontId="23" fillId="2" borderId="8" xfId="2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21" fillId="2" borderId="8" xfId="2" applyFont="1" applyFill="1" applyBorder="1" applyAlignment="1">
      <alignment horizontal="center" vertical="center" wrapText="1"/>
    </xf>
    <xf numFmtId="165" fontId="23" fillId="2" borderId="1" xfId="0" applyNumberFormat="1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8" xfId="3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6" fontId="23" fillId="2" borderId="1" xfId="2" applyNumberFormat="1" applyFont="1" applyFill="1" applyBorder="1" applyAlignment="1">
      <alignment horizontal="center" vertical="center" wrapText="1"/>
    </xf>
    <xf numFmtId="43" fontId="23" fillId="2" borderId="1" xfId="19" applyFont="1" applyFill="1" applyBorder="1" applyAlignment="1">
      <alignment vertical="center" wrapText="1"/>
    </xf>
    <xf numFmtId="0" fontId="23" fillId="2" borderId="7" xfId="2" applyFont="1" applyFill="1" applyBorder="1" applyAlignment="1">
      <alignment vertical="center" wrapText="1"/>
    </xf>
    <xf numFmtId="0" fontId="23" fillId="2" borderId="6" xfId="0" applyFont="1" applyFill="1" applyBorder="1" applyAlignment="1">
      <alignment horizontal="center" vertical="center"/>
    </xf>
    <xf numFmtId="3" fontId="21" fillId="2" borderId="1" xfId="23" applyNumberFormat="1" applyFont="1" applyFill="1" applyBorder="1" applyAlignment="1">
      <alignment horizontal="center" vertical="center" wrapText="1"/>
    </xf>
    <xf numFmtId="3" fontId="23" fillId="2" borderId="1" xfId="1" applyNumberFormat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left" vertical="center" wrapText="1"/>
    </xf>
    <xf numFmtId="3" fontId="23" fillId="2" borderId="1" xfId="13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 wrapText="1"/>
    </xf>
    <xf numFmtId="3" fontId="23" fillId="2" borderId="1" xfId="23" applyNumberFormat="1" applyFont="1" applyFill="1" applyBorder="1" applyAlignment="1">
      <alignment horizontal="center" vertical="center" wrapText="1"/>
    </xf>
    <xf numFmtId="167" fontId="23" fillId="2" borderId="1" xfId="1" applyNumberFormat="1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vertical="top" wrapText="1"/>
    </xf>
    <xf numFmtId="0" fontId="28" fillId="2" borderId="0" xfId="0" applyFont="1" applyFill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3" fontId="23" fillId="2" borderId="1" xfId="26" applyNumberFormat="1" applyFont="1" applyFill="1" applyBorder="1" applyAlignment="1" applyProtection="1">
      <alignment horizontal="center" vertical="center" wrapText="1"/>
      <protection locked="0"/>
    </xf>
    <xf numFmtId="0" fontId="23" fillId="2" borderId="3" xfId="1" applyFont="1" applyFill="1" applyBorder="1" applyAlignment="1">
      <alignment horizontal="center" vertical="center" wrapText="1"/>
    </xf>
    <xf numFmtId="4" fontId="22" fillId="2" borderId="3" xfId="1" applyNumberFormat="1" applyFont="1" applyFill="1" applyBorder="1" applyAlignment="1">
      <alignment horizontal="center" vertical="center" wrapText="1"/>
    </xf>
    <xf numFmtId="0" fontId="23" fillId="2" borderId="17" xfId="1" applyFont="1" applyFill="1" applyBorder="1" applyAlignment="1">
      <alignment horizontal="center" vertical="center" wrapText="1"/>
    </xf>
    <xf numFmtId="0" fontId="22" fillId="2" borderId="0" xfId="1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horizontal="center" vertical="center" wrapText="1"/>
    </xf>
    <xf numFmtId="4" fontId="22" fillId="2" borderId="0" xfId="1" applyNumberFormat="1" applyFont="1" applyFill="1" applyBorder="1" applyAlignment="1">
      <alignment horizontal="center" vertical="center" wrapText="1"/>
    </xf>
    <xf numFmtId="4" fontId="21" fillId="2" borderId="0" xfId="1" applyNumberFormat="1" applyFont="1" applyFill="1" applyAlignment="1">
      <alignment horizontal="left" vertical="center" wrapText="1"/>
    </xf>
    <xf numFmtId="0" fontId="21" fillId="2" borderId="0" xfId="1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3" fillId="0" borderId="4" xfId="2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9" fontId="23" fillId="0" borderId="1" xfId="2" applyNumberFormat="1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4" fontId="23" fillId="0" borderId="1" xfId="20" applyNumberFormat="1" applyFont="1" applyFill="1" applyBorder="1" applyAlignment="1">
      <alignment horizontal="center" vertical="center" wrapText="1"/>
    </xf>
    <xf numFmtId="9" fontId="23" fillId="0" borderId="1" xfId="0" applyNumberFormat="1" applyFont="1" applyFill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/>
    </xf>
    <xf numFmtId="168" fontId="30" fillId="0" borderId="1" xfId="19" applyNumberFormat="1" applyFont="1" applyFill="1" applyBorder="1" applyAlignment="1">
      <alignment horizontal="center" vertical="center"/>
    </xf>
    <xf numFmtId="4" fontId="23" fillId="0" borderId="7" xfId="19" applyNumberFormat="1" applyFont="1" applyFill="1" applyBorder="1" applyAlignment="1">
      <alignment horizontal="center" vertical="center" wrapText="1"/>
    </xf>
    <xf numFmtId="0" fontId="23" fillId="0" borderId="7" xfId="2" applyFont="1" applyBorder="1" applyAlignment="1">
      <alignment horizontal="center" vertical="center"/>
    </xf>
    <xf numFmtId="0" fontId="23" fillId="0" borderId="2" xfId="2" applyFont="1" applyBorder="1" applyAlignment="1">
      <alignment horizontal="center" vertical="center"/>
    </xf>
    <xf numFmtId="41" fontId="30" fillId="0" borderId="1" xfId="19" applyNumberFormat="1" applyFont="1" applyFill="1" applyBorder="1" applyAlignment="1">
      <alignment horizontal="center" vertical="center"/>
    </xf>
    <xf numFmtId="0" fontId="23" fillId="0" borderId="2" xfId="2" applyFont="1" applyBorder="1"/>
    <xf numFmtId="9" fontId="26" fillId="2" borderId="1" xfId="2" applyNumberFormat="1" applyFont="1" applyFill="1" applyBorder="1" applyAlignment="1">
      <alignment horizontal="center" vertical="center" wrapText="1"/>
    </xf>
    <xf numFmtId="4" fontId="26" fillId="2" borderId="1" xfId="25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wrapText="1"/>
    </xf>
    <xf numFmtId="0" fontId="23" fillId="0" borderId="4" xfId="2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9" fontId="23" fillId="0" borderId="1" xfId="2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23" fillId="0" borderId="2" xfId="2" applyFont="1" applyFill="1" applyBorder="1" applyAlignment="1">
      <alignment horizontal="center" vertical="center" wrapText="1"/>
    </xf>
    <xf numFmtId="17" fontId="23" fillId="0" borderId="1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3" fillId="2" borderId="4" xfId="1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49" fontId="23" fillId="2" borderId="1" xfId="2" applyNumberFormat="1" applyFont="1" applyFill="1" applyBorder="1" applyAlignment="1">
      <alignment horizontal="center" vertical="center" wrapText="1"/>
    </xf>
    <xf numFmtId="4" fontId="23" fillId="2" borderId="1" xfId="7" applyNumberFormat="1" applyFont="1" applyFill="1" applyBorder="1" applyAlignment="1">
      <alignment horizontal="center" vertical="center" wrapText="1"/>
    </xf>
    <xf numFmtId="4" fontId="23" fillId="2" borderId="7" xfId="7" applyNumberFormat="1" applyFont="1" applyFill="1" applyBorder="1" applyAlignment="1">
      <alignment horizontal="center" vertical="center" wrapText="1"/>
    </xf>
    <xf numFmtId="0" fontId="23" fillId="2" borderId="0" xfId="2" applyFont="1" applyFill="1" applyBorder="1" applyAlignment="1">
      <alignment horizontal="center" vertical="center" wrapText="1"/>
    </xf>
    <xf numFmtId="0" fontId="23" fillId="2" borderId="1" xfId="28" applyFont="1" applyFill="1" applyBorder="1" applyAlignment="1">
      <alignment horizontal="center" vertical="center" wrapText="1"/>
    </xf>
    <xf numFmtId="0" fontId="23" fillId="2" borderId="1" xfId="28" applyFont="1" applyFill="1" applyBorder="1" applyAlignment="1">
      <alignment horizontal="center" vertical="center"/>
    </xf>
    <xf numFmtId="0" fontId="23" fillId="2" borderId="1" xfId="29" applyFont="1" applyFill="1" applyBorder="1" applyAlignment="1">
      <alignment horizontal="center" vertical="center" wrapText="1"/>
    </xf>
    <xf numFmtId="0" fontId="23" fillId="2" borderId="1" xfId="30" applyFont="1" applyFill="1" applyBorder="1" applyAlignment="1">
      <alignment horizontal="center" vertical="center" wrapText="1"/>
    </xf>
    <xf numFmtId="0" fontId="23" fillId="2" borderId="1" xfId="12" applyFont="1" applyFill="1" applyBorder="1" applyAlignment="1">
      <alignment horizontal="center" vertical="center"/>
    </xf>
    <xf numFmtId="4" fontId="23" fillId="2" borderId="1" xfId="11" applyNumberFormat="1" applyFont="1" applyFill="1" applyBorder="1" applyAlignment="1">
      <alignment horizontal="center" vertical="center"/>
    </xf>
    <xf numFmtId="0" fontId="23" fillId="2" borderId="1" xfId="1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center" wrapText="1"/>
    </xf>
    <xf numFmtId="0" fontId="22" fillId="0" borderId="1" xfId="2" applyFont="1" applyBorder="1" applyAlignment="1"/>
    <xf numFmtId="3" fontId="23" fillId="0" borderId="1" xfId="2" applyNumberFormat="1" applyFont="1" applyBorder="1" applyAlignment="1">
      <alignment horizontal="center" vertical="center"/>
    </xf>
    <xf numFmtId="4" fontId="23" fillId="0" borderId="1" xfId="2" applyNumberFormat="1" applyFont="1" applyBorder="1" applyAlignment="1">
      <alignment horizontal="center" vertical="center"/>
    </xf>
    <xf numFmtId="0" fontId="22" fillId="0" borderId="7" xfId="2" applyFont="1" applyBorder="1" applyAlignment="1"/>
    <xf numFmtId="49" fontId="23" fillId="2" borderId="1" xfId="19" applyNumberFormat="1" applyFont="1" applyFill="1" applyBorder="1" applyAlignment="1">
      <alignment horizontal="center" vertical="center" wrapText="1"/>
    </xf>
    <xf numFmtId="0" fontId="23" fillId="0" borderId="1" xfId="30" applyFont="1" applyFill="1" applyBorder="1" applyAlignment="1">
      <alignment horizontal="center" vertical="center" wrapText="1"/>
    </xf>
    <xf numFmtId="3" fontId="23" fillId="0" borderId="1" xfId="0" applyNumberFormat="1" applyFont="1" applyFill="1" applyBorder="1" applyAlignment="1">
      <alignment horizontal="center" vertical="center" wrapText="1"/>
    </xf>
    <xf numFmtId="9" fontId="23" fillId="0" borderId="1" xfId="30" applyNumberFormat="1" applyFont="1" applyFill="1" applyBorder="1" applyAlignment="1">
      <alignment horizontal="center" vertical="center" wrapText="1"/>
    </xf>
    <xf numFmtId="17" fontId="23" fillId="0" borderId="1" xfId="30" applyNumberFormat="1" applyFont="1" applyFill="1" applyBorder="1" applyAlignment="1">
      <alignment horizontal="center" vertical="center" wrapText="1"/>
    </xf>
    <xf numFmtId="0" fontId="23" fillId="0" borderId="2" xfId="30" applyFont="1" applyFill="1" applyBorder="1" applyAlignment="1">
      <alignment horizontal="center" vertical="center" wrapText="1"/>
    </xf>
    <xf numFmtId="0" fontId="23" fillId="0" borderId="0" xfId="30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9" fontId="23" fillId="2" borderId="1" xfId="30" applyNumberFormat="1" applyFont="1" applyFill="1" applyBorder="1" applyAlignment="1">
      <alignment horizontal="center" vertical="center" wrapText="1"/>
    </xf>
    <xf numFmtId="49" fontId="23" fillId="2" borderId="1" xfId="30" applyNumberFormat="1" applyFont="1" applyFill="1" applyBorder="1" applyAlignment="1">
      <alignment horizontal="center" vertical="center" wrapText="1"/>
    </xf>
    <xf numFmtId="4" fontId="23" fillId="2" borderId="1" xfId="3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3" fillId="2" borderId="4" xfId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0" fontId="23" fillId="3" borderId="0" xfId="1" applyFont="1" applyFill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0" fontId="6" fillId="2" borderId="0" xfId="0" applyFont="1" applyFill="1"/>
    <xf numFmtId="0" fontId="23" fillId="2" borderId="20" xfId="2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3" fillId="2" borderId="3" xfId="2" applyFont="1" applyFill="1" applyBorder="1" applyAlignment="1">
      <alignment horizontal="center" vertical="center"/>
    </xf>
    <xf numFmtId="0" fontId="23" fillId="2" borderId="3" xfId="2" applyFont="1" applyFill="1" applyBorder="1" applyAlignment="1">
      <alignment horizontal="center" vertical="center" wrapText="1"/>
    </xf>
    <xf numFmtId="0" fontId="21" fillId="2" borderId="3" xfId="2" applyFont="1" applyFill="1" applyBorder="1" applyAlignment="1">
      <alignment horizontal="center" vertical="center" wrapText="1"/>
    </xf>
    <xf numFmtId="9" fontId="23" fillId="2" borderId="3" xfId="2" applyNumberFormat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3" fontId="23" fillId="2" borderId="3" xfId="0" applyNumberFormat="1" applyFont="1" applyFill="1" applyBorder="1" applyAlignment="1">
      <alignment horizontal="center" vertical="center" wrapText="1"/>
    </xf>
    <xf numFmtId="0" fontId="23" fillId="2" borderId="21" xfId="2" applyFont="1" applyFill="1" applyBorder="1" applyAlignment="1">
      <alignment horizontal="center" vertical="center"/>
    </xf>
    <xf numFmtId="3" fontId="23" fillId="2" borderId="3" xfId="0" applyNumberFormat="1" applyFont="1" applyFill="1" applyBorder="1" applyAlignment="1">
      <alignment horizontal="center" vertical="center"/>
    </xf>
    <xf numFmtId="4" fontId="23" fillId="2" borderId="3" xfId="0" applyNumberFormat="1" applyFont="1" applyFill="1" applyBorder="1" applyAlignment="1">
      <alignment horizontal="center" vertical="center" wrapText="1"/>
    </xf>
    <xf numFmtId="4" fontId="23" fillId="2" borderId="3" xfId="0" applyNumberFormat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22" xfId="2" applyFont="1" applyFill="1" applyBorder="1" applyAlignment="1">
      <alignment horizontal="center" vertical="center" wrapText="1"/>
    </xf>
    <xf numFmtId="9" fontId="23" fillId="2" borderId="22" xfId="2" applyNumberFormat="1" applyFont="1" applyFill="1" applyBorder="1" applyAlignment="1">
      <alignment horizontal="center" vertical="center" wrapText="1"/>
    </xf>
    <xf numFmtId="3" fontId="23" fillId="2" borderId="6" xfId="0" applyNumberFormat="1" applyFont="1" applyFill="1" applyBorder="1" applyAlignment="1">
      <alignment horizontal="center" vertical="center" wrapText="1"/>
    </xf>
    <xf numFmtId="3" fontId="23" fillId="2" borderId="6" xfId="0" applyNumberFormat="1" applyFont="1" applyFill="1" applyBorder="1" applyAlignment="1">
      <alignment horizontal="center" vertical="center"/>
    </xf>
    <xf numFmtId="4" fontId="23" fillId="2" borderId="6" xfId="0" applyNumberFormat="1" applyFont="1" applyFill="1" applyBorder="1" applyAlignment="1">
      <alignment horizontal="center" vertical="center" wrapText="1"/>
    </xf>
    <xf numFmtId="4" fontId="23" fillId="2" borderId="6" xfId="0" applyNumberFormat="1" applyFont="1" applyFill="1" applyBorder="1" applyAlignment="1">
      <alignment horizontal="center" vertical="center"/>
    </xf>
    <xf numFmtId="9" fontId="23" fillId="2" borderId="8" xfId="2" applyNumberFormat="1" applyFont="1" applyFill="1" applyBorder="1" applyAlignment="1">
      <alignment horizontal="center" vertical="center" wrapText="1"/>
    </xf>
    <xf numFmtId="49" fontId="23" fillId="2" borderId="1" xfId="31" applyNumberFormat="1" applyFont="1" applyFill="1" applyBorder="1" applyAlignment="1">
      <alignment horizontal="center" vertical="center" wrapText="1"/>
    </xf>
    <xf numFmtId="169" fontId="23" fillId="2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23" fillId="0" borderId="1" xfId="25" applyFont="1" applyFill="1" applyBorder="1" applyAlignment="1">
      <alignment horizontal="center" vertical="center" wrapText="1"/>
    </xf>
    <xf numFmtId="0" fontId="23" fillId="0" borderId="1" xfId="3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/>
    <xf numFmtId="170" fontId="23" fillId="0" borderId="1" xfId="0" applyNumberFormat="1" applyFont="1" applyFill="1" applyBorder="1" applyAlignment="1">
      <alignment horizontal="center" vertical="center"/>
    </xf>
    <xf numFmtId="0" fontId="23" fillId="0" borderId="13" xfId="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4" fontId="21" fillId="0" borderId="13" xfId="1" applyNumberFormat="1" applyFont="1" applyFill="1" applyBorder="1" applyAlignment="1">
      <alignment horizontal="center" vertical="center" wrapText="1"/>
    </xf>
    <xf numFmtId="9" fontId="21" fillId="0" borderId="13" xfId="3" applyNumberFormat="1" applyFont="1" applyFill="1" applyBorder="1" applyAlignment="1">
      <alignment horizontal="center" vertical="center" wrapText="1"/>
    </xf>
    <xf numFmtId="4" fontId="23" fillId="0" borderId="13" xfId="20" applyNumberFormat="1" applyFont="1" applyFill="1" applyBorder="1" applyAlignment="1">
      <alignment horizontal="center" vertical="center" wrapText="1"/>
    </xf>
    <xf numFmtId="0" fontId="21" fillId="0" borderId="13" xfId="23" applyFont="1" applyFill="1" applyBorder="1" applyAlignment="1">
      <alignment horizontal="center" vertical="center" wrapText="1"/>
    </xf>
    <xf numFmtId="9" fontId="23" fillId="0" borderId="13" xfId="1" applyNumberFormat="1" applyFont="1" applyFill="1" applyBorder="1" applyAlignment="1">
      <alignment horizontal="center" vertical="center" wrapText="1"/>
    </xf>
    <xf numFmtId="4" fontId="23" fillId="0" borderId="13" xfId="1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1" fillId="0" borderId="1" xfId="23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4" fontId="23" fillId="0" borderId="1" xfId="1" applyNumberFormat="1" applyFont="1" applyFill="1" applyBorder="1" applyAlignment="1">
      <alignment horizontal="center" vertical="center" wrapText="1"/>
    </xf>
    <xf numFmtId="0" fontId="23" fillId="2" borderId="1" xfId="29" applyFont="1" applyFill="1" applyBorder="1" applyAlignment="1">
      <alignment horizontal="left" vertical="center" wrapText="1"/>
    </xf>
    <xf numFmtId="0" fontId="23" fillId="2" borderId="1" xfId="28" applyFont="1" applyFill="1" applyBorder="1" applyAlignment="1">
      <alignment horizontal="left" vertical="center" wrapText="1"/>
    </xf>
    <xf numFmtId="0" fontId="23" fillId="2" borderId="1" xfId="30" applyFont="1" applyFill="1" applyBorder="1" applyAlignment="1">
      <alignment horizontal="left" vertical="center" wrapText="1"/>
    </xf>
    <xf numFmtId="0" fontId="4" fillId="2" borderId="1" xfId="13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vertical="center" wrapText="1"/>
    </xf>
    <xf numFmtId="0" fontId="23" fillId="2" borderId="1" xfId="25" applyFont="1" applyFill="1" applyBorder="1" applyAlignment="1">
      <alignment horizontal="left" vertical="center" wrapText="1"/>
    </xf>
    <xf numFmtId="0" fontId="24" fillId="0" borderId="1" xfId="2" applyFont="1" applyFill="1" applyBorder="1" applyAlignment="1">
      <alignment horizontal="left" vertical="top" wrapText="1"/>
    </xf>
    <xf numFmtId="0" fontId="24" fillId="0" borderId="1" xfId="2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44" fontId="23" fillId="0" borderId="1" xfId="27" applyFont="1" applyBorder="1" applyAlignment="1">
      <alignment horizontal="center" vertical="center" wrapText="1"/>
    </xf>
    <xf numFmtId="3" fontId="23" fillId="0" borderId="1" xfId="2" applyNumberFormat="1" applyFont="1" applyBorder="1" applyAlignment="1">
      <alignment horizontal="center" vertical="center" wrapText="1"/>
    </xf>
    <xf numFmtId="0" fontId="23" fillId="0" borderId="7" xfId="2" applyFont="1" applyBorder="1" applyAlignment="1">
      <alignment horizontal="center" vertical="center" wrapText="1"/>
    </xf>
    <xf numFmtId="0" fontId="23" fillId="0" borderId="0" xfId="0" applyFont="1" applyFill="1" applyAlignment="1">
      <alignment vertical="center" wrapText="1"/>
    </xf>
    <xf numFmtId="4" fontId="23" fillId="0" borderId="1" xfId="0" applyNumberFormat="1" applyFont="1" applyBorder="1" applyAlignment="1">
      <alignment horizontal="center" vertical="center"/>
    </xf>
    <xf numFmtId="4" fontId="23" fillId="0" borderId="1" xfId="13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0" fontId="21" fillId="2" borderId="0" xfId="1" applyFont="1" applyFill="1" applyAlignment="1">
      <alignment horizontal="center" vertical="center" wrapText="1"/>
    </xf>
    <xf numFmtId="0" fontId="22" fillId="2" borderId="4" xfId="1" applyFont="1" applyFill="1" applyBorder="1" applyAlignment="1">
      <alignment horizontal="left" vertical="center" wrapText="1"/>
    </xf>
    <xf numFmtId="0" fontId="23" fillId="2" borderId="1" xfId="1" applyFont="1" applyFill="1" applyBorder="1" applyAlignment="1">
      <alignment horizontal="left" vertical="center" wrapText="1"/>
    </xf>
    <xf numFmtId="0" fontId="23" fillId="2" borderId="2" xfId="1" applyFont="1" applyFill="1" applyBorder="1" applyAlignment="1">
      <alignment horizontal="left" vertical="center" wrapText="1"/>
    </xf>
    <xf numFmtId="0" fontId="23" fillId="2" borderId="4" xfId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2" fillId="2" borderId="4" xfId="1" applyFont="1" applyFill="1" applyBorder="1" applyAlignment="1">
      <alignment horizontal="center" vertical="center" wrapText="1"/>
    </xf>
    <xf numFmtId="0" fontId="22" fillId="2" borderId="9" xfId="1" applyFont="1" applyFill="1" applyBorder="1" applyAlignment="1">
      <alignment horizontal="center" vertical="center" wrapText="1"/>
    </xf>
    <xf numFmtId="0" fontId="22" fillId="2" borderId="8" xfId="1" applyFont="1" applyFill="1" applyBorder="1" applyAlignment="1">
      <alignment horizontal="center" vertical="center" wrapText="1"/>
    </xf>
    <xf numFmtId="0" fontId="22" fillId="2" borderId="5" xfId="1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left" vertical="center" wrapText="1"/>
    </xf>
    <xf numFmtId="0" fontId="14" fillId="2" borderId="0" xfId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 wrapText="1"/>
    </xf>
    <xf numFmtId="0" fontId="23" fillId="2" borderId="9" xfId="1" applyFont="1" applyFill="1" applyBorder="1" applyAlignment="1">
      <alignment horizontal="left" vertical="center" wrapText="1"/>
    </xf>
    <xf numFmtId="0" fontId="23" fillId="2" borderId="10" xfId="1" applyFont="1" applyFill="1" applyBorder="1" applyAlignment="1">
      <alignment horizontal="left" vertical="center" wrapText="1"/>
    </xf>
    <xf numFmtId="0" fontId="23" fillId="2" borderId="11" xfId="1" applyFont="1" applyFill="1" applyBorder="1" applyAlignment="1">
      <alignment horizontal="left" vertical="center" wrapText="1"/>
    </xf>
    <xf numFmtId="0" fontId="22" fillId="2" borderId="1" xfId="1" applyFont="1" applyFill="1" applyBorder="1" applyAlignment="1">
      <alignment horizontal="left" vertical="center" wrapText="1"/>
    </xf>
    <xf numFmtId="0" fontId="21" fillId="2" borderId="1" xfId="1" applyFont="1" applyFill="1" applyBorder="1" applyAlignment="1">
      <alignment horizontal="left" vertical="center" wrapText="1"/>
    </xf>
    <xf numFmtId="0" fontId="19" fillId="0" borderId="0" xfId="0" applyFont="1" applyAlignment="1">
      <alignment horizontal="right" vertical="center"/>
    </xf>
  </cellXfs>
  <cellStyles count="32">
    <cellStyle name="??" xfId="1"/>
    <cellStyle name="?? 3" xfId="24"/>
    <cellStyle name="Standard_BA-09-BA-LI-0141-R00_e" xfId="3"/>
    <cellStyle name="Денежный" xfId="27" builtinId="4"/>
    <cellStyle name="Обычный" xfId="0" builtinId="0"/>
    <cellStyle name="Обычный 15" xfId="28"/>
    <cellStyle name="Обычный 2" xfId="2"/>
    <cellStyle name="Обычный 2 2" xfId="11"/>
    <cellStyle name="Обычный 2 4 3" xfId="30"/>
    <cellStyle name="Обычный 2 9" xfId="8"/>
    <cellStyle name="Обычный 3" xfId="9"/>
    <cellStyle name="Обычный 3 2 2" xfId="13"/>
    <cellStyle name="Обычный 3 2_Прочие соц. выплаты" xfId="16"/>
    <cellStyle name="Обычный 4" xfId="4"/>
    <cellStyle name="Обычный 4 7" xfId="17"/>
    <cellStyle name="Обычный 6" xfId="7"/>
    <cellStyle name="Обычный 8" xfId="6"/>
    <cellStyle name="Обычный 9" xfId="14"/>
    <cellStyle name="Обычный 9 2" xfId="12"/>
    <cellStyle name="Обычный_ДополнГП-2006" xfId="23"/>
    <cellStyle name="Обычный_ЗАЯВКА ТМЦ  НА 2009 ГОД 2" xfId="29"/>
    <cellStyle name="Обычный_Класификатор" xfId="26"/>
    <cellStyle name="Обычный_Книга1" xfId="20"/>
    <cellStyle name="Обычный_Лист1" xfId="25"/>
    <cellStyle name="Обычный_Лист1 2" xfId="22"/>
    <cellStyle name="Обычный_УшНУ Бюджет Атасу-Алашанькоу на 2010 2" xfId="21"/>
    <cellStyle name="Обычный_Шаблон сводного отчета ГЗ по статьям БП" xfId="31"/>
    <cellStyle name="Стиль 1" xfId="5"/>
    <cellStyle name="Стиль 1 3" xfId="15"/>
    <cellStyle name="Финансовый" xfId="19" builtinId="3"/>
    <cellStyle name="Финансовый 2" xfId="10"/>
    <cellStyle name="Финансовый 2 2" xfId="1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532"/>
  <sheetViews>
    <sheetView tabSelected="1" view="pageBreakPreview" topLeftCell="A386" zoomScale="75" zoomScaleNormal="75" zoomScaleSheetLayoutView="75" zoomScalePageLayoutView="50" workbookViewId="0">
      <selection activeCell="H389" sqref="H389"/>
    </sheetView>
  </sheetViews>
  <sheetFormatPr defaultColWidth="9.140625" defaultRowHeight="15.75" x14ac:dyDescent="0.25"/>
  <cols>
    <col min="1" max="2" width="9.140625" style="2"/>
    <col min="3" max="3" width="8.140625" style="2" customWidth="1"/>
    <col min="4" max="4" width="26.140625" style="2" customWidth="1"/>
    <col min="5" max="5" width="41.42578125" style="2" customWidth="1"/>
    <col min="6" max="6" width="32.42578125" style="2" customWidth="1"/>
    <col min="7" max="7" width="35.42578125" style="2" customWidth="1"/>
    <col min="8" max="8" width="39.28515625" style="2" customWidth="1"/>
    <col min="9" max="9" width="14.7109375" style="2" customWidth="1"/>
    <col min="10" max="10" width="14.5703125" style="2" customWidth="1"/>
    <col min="11" max="11" width="19" style="2" customWidth="1"/>
    <col min="12" max="12" width="16.5703125" style="2" customWidth="1"/>
    <col min="13" max="13" width="18.7109375" style="2" customWidth="1"/>
    <col min="14" max="14" width="20.42578125" style="2" customWidth="1"/>
    <col min="15" max="15" width="11.140625" style="2" customWidth="1"/>
    <col min="16" max="16" width="18.42578125" style="2" customWidth="1"/>
    <col min="17" max="17" width="24.28515625" style="2" customWidth="1"/>
    <col min="18" max="18" width="14.140625" style="2" customWidth="1"/>
    <col min="19" max="19" width="15" style="2" customWidth="1"/>
    <col min="20" max="20" width="15.42578125" style="2" customWidth="1"/>
    <col min="21" max="21" width="15.7109375" style="2" customWidth="1"/>
    <col min="22" max="22" width="25.28515625" style="3" customWidth="1"/>
    <col min="23" max="23" width="22" style="3" customWidth="1"/>
    <col min="24" max="24" width="12.42578125" style="2" customWidth="1"/>
    <col min="25" max="25" width="13.85546875" style="2" customWidth="1"/>
    <col min="26" max="26" width="19.28515625" style="9" customWidth="1"/>
    <col min="27" max="16384" width="9.140625" style="2"/>
  </cols>
  <sheetData>
    <row r="1" spans="1:74" s="11" customFormat="1" x14ac:dyDescent="0.25">
      <c r="V1" s="12"/>
      <c r="W1" s="12"/>
    </row>
    <row r="2" spans="1:74" s="11" customFormat="1" x14ac:dyDescent="0.25">
      <c r="V2" s="12"/>
      <c r="W2" s="12"/>
    </row>
    <row r="3" spans="1:74" s="11" customFormat="1" x14ac:dyDescent="0.25">
      <c r="V3" s="12"/>
      <c r="W3" s="12"/>
    </row>
    <row r="4" spans="1:74" s="21" customFormat="1" hidden="1" x14ac:dyDescent="0.25">
      <c r="A4" s="11"/>
      <c r="B4" s="11"/>
      <c r="C4" s="24"/>
      <c r="V4" s="23"/>
      <c r="W4" s="23"/>
      <c r="Z4" s="25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</row>
    <row r="5" spans="1:74" s="27" customFormat="1" hidden="1" x14ac:dyDescent="0.25">
      <c r="A5" s="5"/>
      <c r="B5" s="5"/>
      <c r="C5" s="26"/>
      <c r="V5" s="28"/>
      <c r="W5" s="29"/>
      <c r="Z5" s="30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</row>
    <row r="6" spans="1:74" s="5" customFormat="1" x14ac:dyDescent="0.25">
      <c r="C6" s="32"/>
      <c r="V6" s="12"/>
      <c r="W6" s="31"/>
    </row>
    <row r="7" spans="1:74" s="5" customFormat="1" ht="26.25" customHeight="1" x14ac:dyDescent="0.25">
      <c r="C7" s="32"/>
      <c r="V7" s="12"/>
      <c r="W7" s="31"/>
      <c r="X7" s="340" t="s">
        <v>602</v>
      </c>
      <c r="Y7" s="340"/>
      <c r="Z7" s="340"/>
    </row>
    <row r="8" spans="1:74" s="5" customFormat="1" ht="33.75" customHeight="1" x14ac:dyDescent="0.25">
      <c r="C8" s="32"/>
      <c r="V8" s="12"/>
      <c r="W8" s="31"/>
      <c r="X8" s="341" t="s">
        <v>603</v>
      </c>
      <c r="Y8" s="341"/>
      <c r="Z8" s="341"/>
    </row>
    <row r="9" spans="1:74" s="5" customFormat="1" ht="33.75" customHeight="1" x14ac:dyDescent="0.25">
      <c r="C9" s="32"/>
      <c r="T9" s="35"/>
      <c r="U9" s="35"/>
      <c r="V9" s="36"/>
      <c r="W9" s="37"/>
      <c r="X9" s="38"/>
      <c r="Y9" s="38"/>
      <c r="Z9" s="38"/>
    </row>
    <row r="10" spans="1:74" s="5" customFormat="1" ht="33.75" customHeight="1" x14ac:dyDescent="0.25">
      <c r="C10" s="32"/>
      <c r="T10" s="35"/>
      <c r="U10" s="35"/>
      <c r="V10" s="36"/>
      <c r="W10" s="37"/>
      <c r="X10" s="38"/>
      <c r="Y10" s="38"/>
      <c r="Z10" s="38"/>
    </row>
    <row r="11" spans="1:74" s="5" customFormat="1" ht="18.75" x14ac:dyDescent="0.25">
      <c r="C11" s="32"/>
      <c r="Q11" s="238"/>
      <c r="T11" s="35"/>
      <c r="U11" s="35"/>
      <c r="V11" s="36"/>
      <c r="W11" s="37"/>
      <c r="X11" s="35"/>
      <c r="Y11" s="35"/>
      <c r="Z11" s="39"/>
    </row>
    <row r="12" spans="1:74" s="4" customFormat="1" ht="18.75" x14ac:dyDescent="0.25">
      <c r="T12" s="40"/>
      <c r="U12" s="40"/>
      <c r="V12" s="41"/>
      <c r="W12" s="42"/>
      <c r="X12" s="40"/>
      <c r="Y12" s="40"/>
      <c r="Z12" s="3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</row>
    <row r="13" spans="1:74" s="4" customFormat="1" ht="18.75" x14ac:dyDescent="0.25">
      <c r="C13" s="33"/>
      <c r="D13" s="13"/>
      <c r="E13" s="13"/>
      <c r="F13" s="13"/>
      <c r="G13" s="13"/>
      <c r="H13" s="13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349" t="s">
        <v>813</v>
      </c>
      <c r="U13" s="349"/>
      <c r="V13" s="349"/>
      <c r="W13" s="349"/>
      <c r="X13" s="349"/>
      <c r="Y13" s="349"/>
      <c r="Z13" s="349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</row>
    <row r="14" spans="1:74" s="4" customFormat="1" ht="18.75" x14ac:dyDescent="0.25">
      <c r="C14" s="33"/>
      <c r="D14" s="13"/>
      <c r="E14" s="13"/>
      <c r="F14" s="13"/>
      <c r="G14" s="13"/>
      <c r="H14" s="13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43"/>
      <c r="U14" s="43"/>
      <c r="V14" s="43"/>
      <c r="W14" s="43"/>
      <c r="X14" s="43"/>
      <c r="Y14" s="43"/>
      <c r="Z14" s="43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</row>
    <row r="15" spans="1:74" s="4" customFormat="1" ht="18.75" x14ac:dyDescent="0.25">
      <c r="C15" s="33"/>
      <c r="D15" s="13"/>
      <c r="E15" s="13"/>
      <c r="F15" s="13"/>
      <c r="G15" s="13"/>
      <c r="H15" s="13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44" t="s">
        <v>613</v>
      </c>
      <c r="U15" s="44"/>
      <c r="V15" s="200"/>
      <c r="W15" s="201" t="s">
        <v>1151</v>
      </c>
      <c r="X15" s="46"/>
      <c r="Y15" s="43"/>
      <c r="Z15" s="43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</row>
    <row r="16" spans="1:74" s="4" customFormat="1" ht="18.75" x14ac:dyDescent="0.25">
      <c r="C16" s="33"/>
      <c r="D16" s="13"/>
      <c r="E16" s="13"/>
      <c r="F16" s="13"/>
      <c r="G16" s="13"/>
      <c r="H16" s="13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256"/>
      <c r="U16" s="256"/>
      <c r="V16" s="256"/>
      <c r="W16" s="257" t="s">
        <v>1078</v>
      </c>
      <c r="X16" s="256"/>
      <c r="Y16" s="256"/>
      <c r="Z16" s="256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</row>
    <row r="17" spans="1:74" s="4" customFormat="1" ht="18.75" x14ac:dyDescent="0.25">
      <c r="C17" s="33"/>
      <c r="D17" s="13"/>
      <c r="E17" s="13"/>
      <c r="F17" s="13"/>
      <c r="G17" s="13"/>
      <c r="H17" s="13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224"/>
      <c r="U17" s="224"/>
      <c r="V17" s="224"/>
      <c r="W17" s="254" t="s">
        <v>1150</v>
      </c>
      <c r="X17" s="255"/>
      <c r="Y17" s="255"/>
      <c r="Z17" s="224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</row>
    <row r="18" spans="1:74" s="4" customFormat="1" ht="18.75" x14ac:dyDescent="0.25">
      <c r="C18" s="33"/>
      <c r="D18" s="13"/>
      <c r="E18" s="13"/>
      <c r="F18" s="13"/>
      <c r="G18" s="13"/>
      <c r="H18" s="13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224"/>
      <c r="U18" s="224"/>
      <c r="V18" s="224"/>
      <c r="W18" s="254" t="s">
        <v>1152</v>
      </c>
      <c r="X18" s="255"/>
      <c r="Y18" s="255"/>
      <c r="Z18" s="224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</row>
    <row r="19" spans="1:74" s="4" customFormat="1" ht="18.75" x14ac:dyDescent="0.25">
      <c r="C19" s="33"/>
      <c r="D19" s="13"/>
      <c r="E19" s="13"/>
      <c r="F19" s="13"/>
      <c r="G19" s="13"/>
      <c r="H19" s="13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224"/>
      <c r="U19" s="224"/>
      <c r="V19" s="224"/>
      <c r="W19" s="201" t="s">
        <v>1177</v>
      </c>
      <c r="X19" s="224"/>
      <c r="Y19" s="224"/>
      <c r="Z19" s="224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</row>
    <row r="20" spans="1:74" s="4" customFormat="1" ht="18.75" x14ac:dyDescent="0.25">
      <c r="C20" s="33"/>
      <c r="D20" s="13"/>
      <c r="E20" s="13"/>
      <c r="F20" s="13"/>
      <c r="G20" s="13"/>
      <c r="H20" s="13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224"/>
      <c r="U20" s="224"/>
      <c r="V20" s="224"/>
      <c r="W20" s="201" t="s">
        <v>1625</v>
      </c>
      <c r="X20" s="224"/>
      <c r="Y20" s="224"/>
      <c r="Z20" s="224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</row>
    <row r="21" spans="1:74" s="4" customFormat="1" ht="18.75" x14ac:dyDescent="0.25">
      <c r="C21" s="33"/>
      <c r="D21" s="13"/>
      <c r="E21" s="13"/>
      <c r="F21" s="13"/>
      <c r="G21" s="13"/>
      <c r="H21" s="13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224"/>
      <c r="U21" s="224"/>
      <c r="V21" s="224"/>
      <c r="W21" s="201" t="s">
        <v>1637</v>
      </c>
      <c r="X21" s="224"/>
      <c r="Y21" s="224"/>
      <c r="Z21" s="224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</row>
    <row r="22" spans="1:74" s="4" customFormat="1" ht="18.75" x14ac:dyDescent="0.25">
      <c r="C22" s="33"/>
      <c r="D22" s="13"/>
      <c r="E22" s="13"/>
      <c r="F22" s="13"/>
      <c r="G22" s="13"/>
      <c r="H22" s="13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224"/>
      <c r="U22" s="224"/>
      <c r="V22" s="224"/>
      <c r="W22" s="201" t="s">
        <v>1667</v>
      </c>
      <c r="X22" s="224"/>
      <c r="Y22" s="224"/>
      <c r="Z22" s="224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</row>
    <row r="23" spans="1:74" s="4" customFormat="1" ht="18.75" x14ac:dyDescent="0.25">
      <c r="C23" s="33"/>
      <c r="D23" s="13"/>
      <c r="E23" s="13"/>
      <c r="F23" s="13"/>
      <c r="G23" s="13"/>
      <c r="H23" s="1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224"/>
      <c r="U23" s="224"/>
      <c r="V23" s="224"/>
      <c r="W23" s="201" t="s">
        <v>1672</v>
      </c>
      <c r="X23" s="224"/>
      <c r="Y23" s="224"/>
      <c r="Z23" s="224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</row>
    <row r="24" spans="1:74" s="4" customFormat="1" ht="18.75" x14ac:dyDescent="0.25">
      <c r="C24" s="33"/>
      <c r="D24" s="13"/>
      <c r="E24" s="13"/>
      <c r="F24" s="13"/>
      <c r="G24" s="13"/>
      <c r="H24" s="13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224"/>
      <c r="U24" s="224"/>
      <c r="V24" s="224"/>
      <c r="W24" s="201" t="s">
        <v>1705</v>
      </c>
      <c r="X24" s="224"/>
      <c r="Y24" s="224"/>
      <c r="Z24" s="224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</row>
    <row r="25" spans="1:74" s="4" customFormat="1" x14ac:dyDescent="0.25">
      <c r="C25" s="33"/>
      <c r="D25" s="13"/>
      <c r="E25" s="13"/>
      <c r="F25" s="13"/>
      <c r="G25" s="13"/>
      <c r="H25" s="13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45"/>
      <c r="U25" s="45"/>
      <c r="V25" s="45"/>
      <c r="W25" s="45"/>
      <c r="X25" s="45"/>
      <c r="Y25" s="45"/>
      <c r="Z25" s="4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</row>
    <row r="26" spans="1:74" s="4" customFormat="1" x14ac:dyDescent="0.25">
      <c r="C26" s="34"/>
      <c r="D26" s="13"/>
      <c r="E26" s="13"/>
      <c r="F26" s="47" t="s">
        <v>1706</v>
      </c>
      <c r="G26" s="13"/>
      <c r="H26" s="13"/>
      <c r="I26" s="258"/>
      <c r="J26" s="258"/>
      <c r="K26" s="258"/>
      <c r="L26" s="258"/>
      <c r="M26" s="258"/>
      <c r="N26" s="258"/>
      <c r="O26" s="258"/>
      <c r="P26" s="258"/>
      <c r="Q26" s="258"/>
      <c r="R26" s="18"/>
      <c r="S26" s="18"/>
      <c r="T26" s="18"/>
      <c r="U26" s="18"/>
      <c r="V26" s="18"/>
      <c r="W26" s="18"/>
      <c r="X26" s="18"/>
      <c r="Y26" s="18"/>
      <c r="Z26" s="18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</row>
    <row r="27" spans="1:74" s="4" customFormat="1" x14ac:dyDescent="0.25">
      <c r="C27" s="342"/>
      <c r="D27" s="343"/>
      <c r="E27" s="343"/>
      <c r="F27" s="343"/>
      <c r="G27" s="343"/>
      <c r="H27" s="343"/>
      <c r="I27" s="343"/>
      <c r="J27" s="343"/>
      <c r="K27" s="343"/>
      <c r="L27" s="343"/>
      <c r="M27" s="343"/>
      <c r="N27" s="343"/>
      <c r="O27" s="343"/>
      <c r="P27" s="343"/>
      <c r="Q27" s="343"/>
      <c r="R27" s="343"/>
      <c r="S27" s="343"/>
      <c r="T27" s="343"/>
      <c r="U27" s="343"/>
      <c r="V27" s="343"/>
      <c r="W27" s="343"/>
      <c r="X27" s="343"/>
      <c r="Y27" s="343"/>
      <c r="Z27" s="343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</row>
    <row r="28" spans="1:74" s="4" customFormat="1" x14ac:dyDescent="0.25">
      <c r="C28" s="22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</row>
    <row r="29" spans="1:74" s="8" customFormat="1" x14ac:dyDescent="0.25">
      <c r="A29" s="5"/>
      <c r="B29" s="5"/>
      <c r="C29" s="20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</row>
    <row r="30" spans="1:74" s="19" customFormat="1" ht="94.5" customHeight="1" x14ac:dyDescent="0.25">
      <c r="A30" s="5"/>
      <c r="B30" s="5"/>
      <c r="C30" s="1" t="s">
        <v>0</v>
      </c>
      <c r="D30" s="1" t="s">
        <v>1</v>
      </c>
      <c r="E30" s="1" t="s">
        <v>2</v>
      </c>
      <c r="F30" s="1" t="s">
        <v>3</v>
      </c>
      <c r="G30" s="1" t="s">
        <v>4</v>
      </c>
      <c r="H30" s="1" t="s">
        <v>5</v>
      </c>
      <c r="I30" s="1" t="s">
        <v>6</v>
      </c>
      <c r="J30" s="1" t="s">
        <v>31</v>
      </c>
      <c r="K30" s="1" t="s">
        <v>7</v>
      </c>
      <c r="L30" s="1" t="s">
        <v>8</v>
      </c>
      <c r="M30" s="1" t="s">
        <v>9</v>
      </c>
      <c r="N30" s="1" t="s">
        <v>10</v>
      </c>
      <c r="O30" s="1" t="s">
        <v>11</v>
      </c>
      <c r="P30" s="1" t="s">
        <v>12</v>
      </c>
      <c r="Q30" s="1" t="s">
        <v>13</v>
      </c>
      <c r="R30" s="1" t="s">
        <v>14</v>
      </c>
      <c r="S30" s="1" t="s">
        <v>15</v>
      </c>
      <c r="T30" s="6" t="s">
        <v>16</v>
      </c>
      <c r="U30" s="1" t="s">
        <v>17</v>
      </c>
      <c r="V30" s="7" t="s">
        <v>18</v>
      </c>
      <c r="W30" s="7" t="s">
        <v>19</v>
      </c>
      <c r="X30" s="1" t="s">
        <v>20</v>
      </c>
      <c r="Y30" s="1" t="s">
        <v>21</v>
      </c>
      <c r="Z30" s="1" t="s">
        <v>22</v>
      </c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</row>
    <row r="31" spans="1:74" s="4" customFormat="1" x14ac:dyDescent="0.25">
      <c r="C31" s="15">
        <v>1</v>
      </c>
      <c r="D31" s="15">
        <v>2</v>
      </c>
      <c r="E31" s="15">
        <v>3</v>
      </c>
      <c r="F31" s="15">
        <v>4</v>
      </c>
      <c r="G31" s="15">
        <v>5</v>
      </c>
      <c r="H31" s="15">
        <v>6</v>
      </c>
      <c r="I31" s="15">
        <v>7</v>
      </c>
      <c r="J31" s="15">
        <v>8</v>
      </c>
      <c r="K31" s="15">
        <v>9</v>
      </c>
      <c r="L31" s="15">
        <v>10</v>
      </c>
      <c r="M31" s="15">
        <v>11</v>
      </c>
      <c r="N31" s="15">
        <v>12</v>
      </c>
      <c r="O31" s="15">
        <v>13</v>
      </c>
      <c r="P31" s="15">
        <v>14</v>
      </c>
      <c r="Q31" s="15">
        <v>15</v>
      </c>
      <c r="R31" s="15">
        <v>16</v>
      </c>
      <c r="S31" s="15">
        <v>17</v>
      </c>
      <c r="T31" s="15">
        <v>18</v>
      </c>
      <c r="U31" s="15">
        <v>19</v>
      </c>
      <c r="V31" s="16">
        <v>20</v>
      </c>
      <c r="W31" s="16">
        <v>21</v>
      </c>
      <c r="X31" s="15">
        <v>22</v>
      </c>
      <c r="Y31" s="15">
        <v>23</v>
      </c>
      <c r="Z31" s="15">
        <v>24</v>
      </c>
    </row>
    <row r="32" spans="1:74" s="50" customFormat="1" ht="12.75" x14ac:dyDescent="0.25">
      <c r="C32" s="347" t="s">
        <v>23</v>
      </c>
      <c r="D32" s="348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348"/>
      <c r="W32" s="348"/>
      <c r="X32" s="348"/>
      <c r="Y32" s="348"/>
      <c r="Z32" s="348"/>
    </row>
    <row r="33" spans="3:26" s="51" customFormat="1" ht="97.5" customHeight="1" x14ac:dyDescent="0.25">
      <c r="C33" s="52" t="s">
        <v>38</v>
      </c>
      <c r="D33" s="52" t="s">
        <v>172</v>
      </c>
      <c r="E33" s="53" t="s">
        <v>216</v>
      </c>
      <c r="F33" s="54" t="s">
        <v>217</v>
      </c>
      <c r="G33" s="55" t="s">
        <v>218</v>
      </c>
      <c r="H33" s="56" t="s">
        <v>219</v>
      </c>
      <c r="I33" s="57" t="s">
        <v>189</v>
      </c>
      <c r="J33" s="58">
        <v>1</v>
      </c>
      <c r="K33" s="52">
        <v>750000000</v>
      </c>
      <c r="L33" s="59" t="s">
        <v>177</v>
      </c>
      <c r="M33" s="57" t="s">
        <v>220</v>
      </c>
      <c r="N33" s="52" t="s">
        <v>221</v>
      </c>
      <c r="O33" s="52" t="s">
        <v>222</v>
      </c>
      <c r="P33" s="57" t="s">
        <v>223</v>
      </c>
      <c r="Q33" s="52" t="s">
        <v>224</v>
      </c>
      <c r="R33" s="52">
        <v>245</v>
      </c>
      <c r="S33" s="60" t="s">
        <v>225</v>
      </c>
      <c r="T33" s="57">
        <v>632488.81999999995</v>
      </c>
      <c r="U33" s="61">
        <v>17.010000000000002</v>
      </c>
      <c r="V33" s="57">
        <f>U33*T33</f>
        <v>10758634.828199999</v>
      </c>
      <c r="W33" s="57">
        <f t="shared" ref="W33:W40" si="0">V33*1.12</f>
        <v>12049671.007584</v>
      </c>
      <c r="X33" s="52"/>
      <c r="Y33" s="62" t="s">
        <v>197</v>
      </c>
      <c r="Z33" s="52"/>
    </row>
    <row r="34" spans="3:26" s="51" customFormat="1" ht="199.5" customHeight="1" x14ac:dyDescent="0.25">
      <c r="C34" s="52" t="s">
        <v>39</v>
      </c>
      <c r="D34" s="52" t="s">
        <v>172</v>
      </c>
      <c r="E34" s="53" t="s">
        <v>216</v>
      </c>
      <c r="F34" s="54" t="s">
        <v>217</v>
      </c>
      <c r="G34" s="55" t="s">
        <v>218</v>
      </c>
      <c r="H34" s="56" t="s">
        <v>226</v>
      </c>
      <c r="I34" s="57" t="s">
        <v>189</v>
      </c>
      <c r="J34" s="58">
        <v>1</v>
      </c>
      <c r="K34" s="52">
        <v>750000000</v>
      </c>
      <c r="L34" s="59" t="s">
        <v>177</v>
      </c>
      <c r="M34" s="57" t="s">
        <v>220</v>
      </c>
      <c r="N34" s="52" t="s">
        <v>221</v>
      </c>
      <c r="O34" s="52" t="s">
        <v>222</v>
      </c>
      <c r="P34" s="57" t="s">
        <v>223</v>
      </c>
      <c r="Q34" s="52" t="s">
        <v>224</v>
      </c>
      <c r="R34" s="52">
        <v>245</v>
      </c>
      <c r="S34" s="60" t="s">
        <v>225</v>
      </c>
      <c r="T34" s="57">
        <v>1830589.28</v>
      </c>
      <c r="U34" s="61">
        <v>13.91</v>
      </c>
      <c r="V34" s="57">
        <f t="shared" ref="V34:V38" si="1">U34*T34</f>
        <v>25463496.884800002</v>
      </c>
      <c r="W34" s="57">
        <f t="shared" si="0"/>
        <v>28519116.510976005</v>
      </c>
      <c r="X34" s="52"/>
      <c r="Y34" s="62" t="s">
        <v>197</v>
      </c>
      <c r="Z34" s="52"/>
    </row>
    <row r="35" spans="3:26" s="51" customFormat="1" ht="196.5" customHeight="1" x14ac:dyDescent="0.25">
      <c r="C35" s="52" t="s">
        <v>40</v>
      </c>
      <c r="D35" s="52" t="s">
        <v>172</v>
      </c>
      <c r="E35" s="53" t="s">
        <v>216</v>
      </c>
      <c r="F35" s="54" t="s">
        <v>217</v>
      </c>
      <c r="G35" s="55" t="s">
        <v>218</v>
      </c>
      <c r="H35" s="63" t="s">
        <v>227</v>
      </c>
      <c r="I35" s="57" t="s">
        <v>189</v>
      </c>
      <c r="J35" s="58">
        <v>1</v>
      </c>
      <c r="K35" s="52">
        <v>750000000</v>
      </c>
      <c r="L35" s="59" t="s">
        <v>177</v>
      </c>
      <c r="M35" s="57" t="s">
        <v>220</v>
      </c>
      <c r="N35" s="52" t="s">
        <v>221</v>
      </c>
      <c r="O35" s="52" t="s">
        <v>222</v>
      </c>
      <c r="P35" s="57" t="s">
        <v>223</v>
      </c>
      <c r="Q35" s="52" t="s">
        <v>224</v>
      </c>
      <c r="R35" s="52">
        <v>245</v>
      </c>
      <c r="S35" s="60" t="s">
        <v>225</v>
      </c>
      <c r="T35" s="57">
        <v>26828872.23</v>
      </c>
      <c r="U35" s="61">
        <v>17.12</v>
      </c>
      <c r="V35" s="57">
        <f t="shared" si="1"/>
        <v>459310292.57760006</v>
      </c>
      <c r="W35" s="57">
        <f t="shared" si="0"/>
        <v>514427527.68691212</v>
      </c>
      <c r="X35" s="52"/>
      <c r="Y35" s="62" t="s">
        <v>197</v>
      </c>
      <c r="Z35" s="52"/>
    </row>
    <row r="36" spans="3:26" s="51" customFormat="1" ht="201" customHeight="1" x14ac:dyDescent="0.25">
      <c r="C36" s="52" t="s">
        <v>41</v>
      </c>
      <c r="D36" s="52" t="s">
        <v>172</v>
      </c>
      <c r="E36" s="53" t="s">
        <v>216</v>
      </c>
      <c r="F36" s="54" t="s">
        <v>217</v>
      </c>
      <c r="G36" s="55" t="s">
        <v>218</v>
      </c>
      <c r="H36" s="56" t="s">
        <v>228</v>
      </c>
      <c r="I36" s="57" t="s">
        <v>189</v>
      </c>
      <c r="J36" s="58">
        <v>1</v>
      </c>
      <c r="K36" s="52">
        <v>750000000</v>
      </c>
      <c r="L36" s="59" t="s">
        <v>177</v>
      </c>
      <c r="M36" s="57" t="s">
        <v>220</v>
      </c>
      <c r="N36" s="52" t="s">
        <v>229</v>
      </c>
      <c r="O36" s="52" t="s">
        <v>222</v>
      </c>
      <c r="P36" s="57" t="s">
        <v>230</v>
      </c>
      <c r="Q36" s="52" t="s">
        <v>224</v>
      </c>
      <c r="R36" s="52">
        <v>245</v>
      </c>
      <c r="S36" s="60" t="s">
        <v>225</v>
      </c>
      <c r="T36" s="57">
        <v>1886512.5</v>
      </c>
      <c r="U36" s="61">
        <v>15.72</v>
      </c>
      <c r="V36" s="57">
        <f t="shared" si="1"/>
        <v>29655976.5</v>
      </c>
      <c r="W36" s="57">
        <f t="shared" si="0"/>
        <v>33214693.680000003</v>
      </c>
      <c r="X36" s="52"/>
      <c r="Y36" s="62" t="s">
        <v>197</v>
      </c>
      <c r="Z36" s="52"/>
    </row>
    <row r="37" spans="3:26" s="51" customFormat="1" ht="204.75" customHeight="1" x14ac:dyDescent="0.25">
      <c r="C37" s="52" t="s">
        <v>42</v>
      </c>
      <c r="D37" s="52" t="s">
        <v>172</v>
      </c>
      <c r="E37" s="53" t="s">
        <v>216</v>
      </c>
      <c r="F37" s="54" t="s">
        <v>217</v>
      </c>
      <c r="G37" s="55" t="s">
        <v>218</v>
      </c>
      <c r="H37" s="56" t="s">
        <v>231</v>
      </c>
      <c r="I37" s="57" t="s">
        <v>189</v>
      </c>
      <c r="J37" s="58">
        <v>1</v>
      </c>
      <c r="K37" s="52">
        <v>750000000</v>
      </c>
      <c r="L37" s="59" t="s">
        <v>177</v>
      </c>
      <c r="M37" s="57" t="s">
        <v>220</v>
      </c>
      <c r="N37" s="52" t="s">
        <v>232</v>
      </c>
      <c r="O37" s="52" t="s">
        <v>222</v>
      </c>
      <c r="P37" s="57" t="s">
        <v>223</v>
      </c>
      <c r="Q37" s="52" t="s">
        <v>224</v>
      </c>
      <c r="R37" s="52">
        <v>245</v>
      </c>
      <c r="S37" s="60" t="s">
        <v>225</v>
      </c>
      <c r="T37" s="57">
        <v>20215748.609999999</v>
      </c>
      <c r="U37" s="61">
        <v>16.05</v>
      </c>
      <c r="V37" s="57">
        <f t="shared" si="1"/>
        <v>324462765.19050002</v>
      </c>
      <c r="W37" s="57">
        <f t="shared" si="0"/>
        <v>363398297.01336008</v>
      </c>
      <c r="X37" s="52"/>
      <c r="Y37" s="62" t="s">
        <v>197</v>
      </c>
      <c r="Z37" s="52"/>
    </row>
    <row r="38" spans="3:26" s="51" customFormat="1" ht="206.25" customHeight="1" x14ac:dyDescent="0.25">
      <c r="C38" s="52" t="s">
        <v>43</v>
      </c>
      <c r="D38" s="52" t="s">
        <v>172</v>
      </c>
      <c r="E38" s="53" t="s">
        <v>216</v>
      </c>
      <c r="F38" s="54" t="s">
        <v>217</v>
      </c>
      <c r="G38" s="55" t="s">
        <v>218</v>
      </c>
      <c r="H38" s="56" t="s">
        <v>233</v>
      </c>
      <c r="I38" s="57" t="s">
        <v>189</v>
      </c>
      <c r="J38" s="58">
        <v>1</v>
      </c>
      <c r="K38" s="52">
        <v>750000000</v>
      </c>
      <c r="L38" s="59" t="s">
        <v>177</v>
      </c>
      <c r="M38" s="57" t="s">
        <v>220</v>
      </c>
      <c r="N38" s="52" t="s">
        <v>232</v>
      </c>
      <c r="O38" s="52" t="s">
        <v>222</v>
      </c>
      <c r="P38" s="57" t="s">
        <v>223</v>
      </c>
      <c r="Q38" s="52" t="s">
        <v>224</v>
      </c>
      <c r="R38" s="52">
        <v>245</v>
      </c>
      <c r="S38" s="60" t="s">
        <v>225</v>
      </c>
      <c r="T38" s="57">
        <v>474256.92</v>
      </c>
      <c r="U38" s="61">
        <v>20.6</v>
      </c>
      <c r="V38" s="57">
        <f t="shared" si="1"/>
        <v>9769692.5520000011</v>
      </c>
      <c r="W38" s="57">
        <f t="shared" si="0"/>
        <v>10942055.658240002</v>
      </c>
      <c r="X38" s="52"/>
      <c r="Y38" s="62" t="s">
        <v>197</v>
      </c>
      <c r="Z38" s="52"/>
    </row>
    <row r="39" spans="3:26" s="51" customFormat="1" ht="299.25" customHeight="1" x14ac:dyDescent="0.25">
      <c r="C39" s="52" t="s">
        <v>44</v>
      </c>
      <c r="D39" s="52" t="s">
        <v>172</v>
      </c>
      <c r="E39" s="53" t="s">
        <v>216</v>
      </c>
      <c r="F39" s="54" t="s">
        <v>217</v>
      </c>
      <c r="G39" s="55" t="s">
        <v>218</v>
      </c>
      <c r="H39" s="56" t="s">
        <v>234</v>
      </c>
      <c r="I39" s="57" t="s">
        <v>189</v>
      </c>
      <c r="J39" s="58">
        <v>1</v>
      </c>
      <c r="K39" s="52">
        <v>750000000</v>
      </c>
      <c r="L39" s="59" t="s">
        <v>177</v>
      </c>
      <c r="M39" s="57" t="s">
        <v>220</v>
      </c>
      <c r="N39" s="52" t="s">
        <v>235</v>
      </c>
      <c r="O39" s="52" t="s">
        <v>222</v>
      </c>
      <c r="P39" s="57" t="s">
        <v>230</v>
      </c>
      <c r="Q39" s="52" t="s">
        <v>224</v>
      </c>
      <c r="R39" s="52">
        <v>245</v>
      </c>
      <c r="S39" s="60" t="s">
        <v>225</v>
      </c>
      <c r="T39" s="57">
        <v>997781.46</v>
      </c>
      <c r="U39" s="57">
        <v>18.190000000000001</v>
      </c>
      <c r="V39" s="57">
        <f>U39*T39</f>
        <v>18149644.757400002</v>
      </c>
      <c r="W39" s="57">
        <f t="shared" si="0"/>
        <v>20327602.128288005</v>
      </c>
      <c r="X39" s="52"/>
      <c r="Y39" s="62" t="s">
        <v>197</v>
      </c>
      <c r="Z39" s="57"/>
    </row>
    <row r="40" spans="3:26" s="51" customFormat="1" ht="409.5" customHeight="1" x14ac:dyDescent="0.25">
      <c r="C40" s="52" t="s">
        <v>45</v>
      </c>
      <c r="D40" s="52" t="s">
        <v>172</v>
      </c>
      <c r="E40" s="53" t="s">
        <v>216</v>
      </c>
      <c r="F40" s="54" t="s">
        <v>217</v>
      </c>
      <c r="G40" s="55" t="s">
        <v>218</v>
      </c>
      <c r="H40" s="56" t="s">
        <v>236</v>
      </c>
      <c r="I40" s="57" t="s">
        <v>189</v>
      </c>
      <c r="J40" s="58">
        <v>1</v>
      </c>
      <c r="K40" s="52">
        <v>750000000</v>
      </c>
      <c r="L40" s="59" t="s">
        <v>177</v>
      </c>
      <c r="M40" s="57" t="s">
        <v>220</v>
      </c>
      <c r="N40" s="52" t="s">
        <v>237</v>
      </c>
      <c r="O40" s="52" t="s">
        <v>222</v>
      </c>
      <c r="P40" s="57" t="s">
        <v>223</v>
      </c>
      <c r="Q40" s="52" t="s">
        <v>224</v>
      </c>
      <c r="R40" s="52">
        <v>245</v>
      </c>
      <c r="S40" s="60" t="s">
        <v>225</v>
      </c>
      <c r="T40" s="57">
        <v>3110390.4</v>
      </c>
      <c r="U40" s="57">
        <v>17.079999999999998</v>
      </c>
      <c r="V40" s="57">
        <f>T40*U40</f>
        <v>53125468.03199999</v>
      </c>
      <c r="W40" s="57">
        <f t="shared" si="0"/>
        <v>59500524.195839994</v>
      </c>
      <c r="X40" s="52"/>
      <c r="Y40" s="62" t="s">
        <v>197</v>
      </c>
      <c r="Z40" s="57"/>
    </row>
    <row r="41" spans="3:26" s="51" customFormat="1" ht="205.5" customHeight="1" x14ac:dyDescent="0.25">
      <c r="C41" s="64" t="s">
        <v>46</v>
      </c>
      <c r="D41" s="52" t="s">
        <v>172</v>
      </c>
      <c r="E41" s="65" t="s">
        <v>430</v>
      </c>
      <c r="F41" s="316" t="s">
        <v>431</v>
      </c>
      <c r="G41" s="316" t="s">
        <v>432</v>
      </c>
      <c r="H41" s="317" t="s">
        <v>1668</v>
      </c>
      <c r="I41" s="65" t="s">
        <v>189</v>
      </c>
      <c r="J41" s="67">
        <v>1</v>
      </c>
      <c r="K41" s="52">
        <v>750000000</v>
      </c>
      <c r="L41" s="65" t="s">
        <v>177</v>
      </c>
      <c r="M41" s="65" t="s">
        <v>688</v>
      </c>
      <c r="N41" s="65" t="s">
        <v>433</v>
      </c>
      <c r="O41" s="68" t="s">
        <v>222</v>
      </c>
      <c r="P41" s="65" t="s">
        <v>689</v>
      </c>
      <c r="Q41" s="69" t="s">
        <v>434</v>
      </c>
      <c r="R41" s="70">
        <v>796</v>
      </c>
      <c r="S41" s="70" t="s">
        <v>435</v>
      </c>
      <c r="T41" s="65">
        <v>1</v>
      </c>
      <c r="U41" s="71">
        <v>4824900</v>
      </c>
      <c r="V41" s="71">
        <v>0</v>
      </c>
      <c r="W41" s="71">
        <f>V41*1.12</f>
        <v>0</v>
      </c>
      <c r="X41" s="318"/>
      <c r="Y41" s="319">
        <v>2016</v>
      </c>
      <c r="Z41" s="319" t="s">
        <v>1648</v>
      </c>
    </row>
    <row r="42" spans="3:26" s="51" customFormat="1" ht="205.5" customHeight="1" x14ac:dyDescent="0.25">
      <c r="C42" s="64" t="s">
        <v>1671</v>
      </c>
      <c r="D42" s="52" t="s">
        <v>172</v>
      </c>
      <c r="E42" s="65" t="s">
        <v>430</v>
      </c>
      <c r="F42" s="316" t="s">
        <v>431</v>
      </c>
      <c r="G42" s="316" t="s">
        <v>432</v>
      </c>
      <c r="H42" s="317" t="s">
        <v>1669</v>
      </c>
      <c r="I42" s="65" t="s">
        <v>189</v>
      </c>
      <c r="J42" s="67">
        <v>1</v>
      </c>
      <c r="K42" s="52">
        <v>750000000</v>
      </c>
      <c r="L42" s="65" t="s">
        <v>177</v>
      </c>
      <c r="M42" s="65" t="s">
        <v>1670</v>
      </c>
      <c r="N42" s="65" t="s">
        <v>433</v>
      </c>
      <c r="O42" s="68" t="s">
        <v>222</v>
      </c>
      <c r="P42" s="65" t="s">
        <v>689</v>
      </c>
      <c r="Q42" s="69" t="s">
        <v>434</v>
      </c>
      <c r="R42" s="70">
        <v>796</v>
      </c>
      <c r="S42" s="70" t="s">
        <v>435</v>
      </c>
      <c r="T42" s="65">
        <v>1</v>
      </c>
      <c r="U42" s="71">
        <v>7709100</v>
      </c>
      <c r="V42" s="71">
        <f>U42</f>
        <v>7709100</v>
      </c>
      <c r="W42" s="71">
        <f>V42*1.12</f>
        <v>8634192</v>
      </c>
      <c r="X42" s="318"/>
      <c r="Y42" s="319">
        <v>2016</v>
      </c>
      <c r="Z42" s="319"/>
    </row>
    <row r="43" spans="3:26" s="51" customFormat="1" ht="261.75" customHeight="1" x14ac:dyDescent="0.25">
      <c r="C43" s="64" t="s">
        <v>63</v>
      </c>
      <c r="D43" s="52" t="s">
        <v>172</v>
      </c>
      <c r="E43" s="52" t="s">
        <v>447</v>
      </c>
      <c r="F43" s="52" t="s">
        <v>448</v>
      </c>
      <c r="G43" s="52" t="s">
        <v>449</v>
      </c>
      <c r="H43" s="52" t="s">
        <v>450</v>
      </c>
      <c r="I43" s="52" t="s">
        <v>201</v>
      </c>
      <c r="J43" s="72">
        <v>0</v>
      </c>
      <c r="K43" s="52">
        <v>750000000</v>
      </c>
      <c r="L43" s="52" t="s">
        <v>339</v>
      </c>
      <c r="M43" s="52" t="s">
        <v>193</v>
      </c>
      <c r="N43" s="52" t="s">
        <v>451</v>
      </c>
      <c r="O43" s="52" t="s">
        <v>222</v>
      </c>
      <c r="P43" s="52" t="s">
        <v>331</v>
      </c>
      <c r="Q43" s="52" t="s">
        <v>452</v>
      </c>
      <c r="R43" s="52" t="s">
        <v>453</v>
      </c>
      <c r="S43" s="52" t="s">
        <v>435</v>
      </c>
      <c r="T43" s="52">
        <v>5</v>
      </c>
      <c r="U43" s="52">
        <v>26866</v>
      </c>
      <c r="V43" s="52">
        <v>134330</v>
      </c>
      <c r="W43" s="52">
        <v>150449.60000000001</v>
      </c>
      <c r="X43" s="52"/>
      <c r="Y43" s="62" t="s">
        <v>343</v>
      </c>
      <c r="Z43" s="52"/>
    </row>
    <row r="44" spans="3:26" s="51" customFormat="1" ht="225.75" customHeight="1" x14ac:dyDescent="0.25">
      <c r="C44" s="64" t="s">
        <v>32</v>
      </c>
      <c r="D44" s="52" t="s">
        <v>172</v>
      </c>
      <c r="E44" s="52" t="s">
        <v>454</v>
      </c>
      <c r="F44" s="52" t="s">
        <v>455</v>
      </c>
      <c r="G44" s="52" t="s">
        <v>456</v>
      </c>
      <c r="H44" s="52" t="s">
        <v>457</v>
      </c>
      <c r="I44" s="52" t="s">
        <v>201</v>
      </c>
      <c r="J44" s="72">
        <v>0</v>
      </c>
      <c r="K44" s="52">
        <v>750000000</v>
      </c>
      <c r="L44" s="52" t="s">
        <v>339</v>
      </c>
      <c r="M44" s="52" t="s">
        <v>193</v>
      </c>
      <c r="N44" s="52" t="s">
        <v>451</v>
      </c>
      <c r="O44" s="52" t="s">
        <v>222</v>
      </c>
      <c r="P44" s="52" t="s">
        <v>458</v>
      </c>
      <c r="Q44" s="52" t="s">
        <v>452</v>
      </c>
      <c r="R44" s="52" t="s">
        <v>453</v>
      </c>
      <c r="S44" s="52" t="s">
        <v>435</v>
      </c>
      <c r="T44" s="52">
        <v>1</v>
      </c>
      <c r="U44" s="52">
        <v>2346923</v>
      </c>
      <c r="V44" s="52">
        <v>2346923</v>
      </c>
      <c r="W44" s="52">
        <v>2628553.7600000002</v>
      </c>
      <c r="X44" s="52"/>
      <c r="Y44" s="62" t="s">
        <v>343</v>
      </c>
      <c r="Z44" s="52"/>
    </row>
    <row r="45" spans="3:26" s="51" customFormat="1" ht="162.75" customHeight="1" x14ac:dyDescent="0.25">
      <c r="C45" s="64" t="s">
        <v>64</v>
      </c>
      <c r="D45" s="52" t="s">
        <v>172</v>
      </c>
      <c r="E45" s="52" t="s">
        <v>454</v>
      </c>
      <c r="F45" s="52" t="s">
        <v>455</v>
      </c>
      <c r="G45" s="52" t="s">
        <v>456</v>
      </c>
      <c r="H45" s="52" t="s">
        <v>459</v>
      </c>
      <c r="I45" s="52" t="s">
        <v>201</v>
      </c>
      <c r="J45" s="72">
        <v>0</v>
      </c>
      <c r="K45" s="52">
        <v>750000000</v>
      </c>
      <c r="L45" s="52" t="s">
        <v>339</v>
      </c>
      <c r="M45" s="52" t="s">
        <v>193</v>
      </c>
      <c r="N45" s="52" t="s">
        <v>451</v>
      </c>
      <c r="O45" s="52" t="s">
        <v>222</v>
      </c>
      <c r="P45" s="52" t="s">
        <v>458</v>
      </c>
      <c r="Q45" s="52" t="s">
        <v>452</v>
      </c>
      <c r="R45" s="52" t="s">
        <v>453</v>
      </c>
      <c r="S45" s="52" t="s">
        <v>435</v>
      </c>
      <c r="T45" s="52">
        <v>1</v>
      </c>
      <c r="U45" s="52">
        <v>2805883</v>
      </c>
      <c r="V45" s="52">
        <v>2805883</v>
      </c>
      <c r="W45" s="52">
        <v>3142588.9600000004</v>
      </c>
      <c r="X45" s="52"/>
      <c r="Y45" s="62" t="s">
        <v>343</v>
      </c>
      <c r="Z45" s="52"/>
    </row>
    <row r="46" spans="3:26" s="51" customFormat="1" ht="138" customHeight="1" x14ac:dyDescent="0.25">
      <c r="C46" s="64" t="s">
        <v>65</v>
      </c>
      <c r="D46" s="52" t="s">
        <v>172</v>
      </c>
      <c r="E46" s="52" t="s">
        <v>460</v>
      </c>
      <c r="F46" s="52" t="s">
        <v>461</v>
      </c>
      <c r="G46" s="52" t="s">
        <v>462</v>
      </c>
      <c r="H46" s="52" t="s">
        <v>463</v>
      </c>
      <c r="I46" s="52" t="s">
        <v>201</v>
      </c>
      <c r="J46" s="72">
        <v>0</v>
      </c>
      <c r="K46" s="52">
        <v>750000000</v>
      </c>
      <c r="L46" s="52" t="s">
        <v>339</v>
      </c>
      <c r="M46" s="52" t="s">
        <v>193</v>
      </c>
      <c r="N46" s="52" t="s">
        <v>451</v>
      </c>
      <c r="O46" s="52" t="s">
        <v>222</v>
      </c>
      <c r="P46" s="52" t="s">
        <v>331</v>
      </c>
      <c r="Q46" s="52" t="s">
        <v>452</v>
      </c>
      <c r="R46" s="52" t="s">
        <v>453</v>
      </c>
      <c r="S46" s="52" t="s">
        <v>435</v>
      </c>
      <c r="T46" s="52">
        <v>9</v>
      </c>
      <c r="U46" s="52">
        <v>4499</v>
      </c>
      <c r="V46" s="52">
        <v>40491</v>
      </c>
      <c r="W46" s="52">
        <v>45349.920000000006</v>
      </c>
      <c r="X46" s="52"/>
      <c r="Y46" s="62" t="s">
        <v>343</v>
      </c>
      <c r="Z46" s="52"/>
    </row>
    <row r="47" spans="3:26" s="51" customFormat="1" ht="282" customHeight="1" x14ac:dyDescent="0.25">
      <c r="C47" s="64" t="s">
        <v>66</v>
      </c>
      <c r="D47" s="52" t="s">
        <v>172</v>
      </c>
      <c r="E47" s="52" t="s">
        <v>464</v>
      </c>
      <c r="F47" s="52" t="s">
        <v>461</v>
      </c>
      <c r="G47" s="52" t="s">
        <v>465</v>
      </c>
      <c r="H47" s="52" t="s">
        <v>466</v>
      </c>
      <c r="I47" s="52" t="s">
        <v>201</v>
      </c>
      <c r="J47" s="72">
        <v>0</v>
      </c>
      <c r="K47" s="52">
        <v>750000000</v>
      </c>
      <c r="L47" s="52" t="s">
        <v>339</v>
      </c>
      <c r="M47" s="52" t="s">
        <v>193</v>
      </c>
      <c r="N47" s="52" t="s">
        <v>451</v>
      </c>
      <c r="O47" s="52" t="s">
        <v>222</v>
      </c>
      <c r="P47" s="52" t="s">
        <v>331</v>
      </c>
      <c r="Q47" s="52" t="s">
        <v>452</v>
      </c>
      <c r="R47" s="52" t="s">
        <v>453</v>
      </c>
      <c r="S47" s="52" t="s">
        <v>435</v>
      </c>
      <c r="T47" s="52">
        <v>9</v>
      </c>
      <c r="U47" s="52">
        <v>4791</v>
      </c>
      <c r="V47" s="52">
        <v>43119</v>
      </c>
      <c r="W47" s="52">
        <v>48293.280000000006</v>
      </c>
      <c r="X47" s="52"/>
      <c r="Y47" s="62" t="s">
        <v>343</v>
      </c>
      <c r="Z47" s="52"/>
    </row>
    <row r="48" spans="3:26" s="51" customFormat="1" ht="214.5" customHeight="1" x14ac:dyDescent="0.25">
      <c r="C48" s="64" t="s">
        <v>67</v>
      </c>
      <c r="D48" s="52" t="s">
        <v>172</v>
      </c>
      <c r="E48" s="52" t="s">
        <v>464</v>
      </c>
      <c r="F48" s="52" t="s">
        <v>461</v>
      </c>
      <c r="G48" s="52" t="s">
        <v>465</v>
      </c>
      <c r="H48" s="52" t="s">
        <v>467</v>
      </c>
      <c r="I48" s="52" t="s">
        <v>201</v>
      </c>
      <c r="J48" s="72">
        <v>0</v>
      </c>
      <c r="K48" s="52">
        <v>750000000</v>
      </c>
      <c r="L48" s="52" t="s">
        <v>339</v>
      </c>
      <c r="M48" s="52" t="s">
        <v>193</v>
      </c>
      <c r="N48" s="52" t="s">
        <v>451</v>
      </c>
      <c r="O48" s="52" t="s">
        <v>222</v>
      </c>
      <c r="P48" s="52" t="s">
        <v>331</v>
      </c>
      <c r="Q48" s="52" t="s">
        <v>452</v>
      </c>
      <c r="R48" s="52" t="s">
        <v>453</v>
      </c>
      <c r="S48" s="52" t="s">
        <v>435</v>
      </c>
      <c r="T48" s="52">
        <v>12</v>
      </c>
      <c r="U48" s="52">
        <v>4855</v>
      </c>
      <c r="V48" s="52">
        <v>58260</v>
      </c>
      <c r="W48" s="52">
        <v>65251.200000000004</v>
      </c>
      <c r="X48" s="52"/>
      <c r="Y48" s="62" t="s">
        <v>343</v>
      </c>
      <c r="Z48" s="52"/>
    </row>
    <row r="49" spans="3:26" s="51" customFormat="1" ht="234.75" customHeight="1" x14ac:dyDescent="0.25">
      <c r="C49" s="64" t="s">
        <v>68</v>
      </c>
      <c r="D49" s="52" t="s">
        <v>172</v>
      </c>
      <c r="E49" s="52" t="s">
        <v>460</v>
      </c>
      <c r="F49" s="52" t="s">
        <v>461</v>
      </c>
      <c r="G49" s="52" t="s">
        <v>462</v>
      </c>
      <c r="H49" s="52" t="s">
        <v>468</v>
      </c>
      <c r="I49" s="52" t="s">
        <v>201</v>
      </c>
      <c r="J49" s="72">
        <v>0</v>
      </c>
      <c r="K49" s="52">
        <v>750000000</v>
      </c>
      <c r="L49" s="52" t="s">
        <v>339</v>
      </c>
      <c r="M49" s="52" t="s">
        <v>193</v>
      </c>
      <c r="N49" s="52" t="s">
        <v>451</v>
      </c>
      <c r="O49" s="52" t="s">
        <v>222</v>
      </c>
      <c r="P49" s="52" t="s">
        <v>331</v>
      </c>
      <c r="Q49" s="52" t="s">
        <v>452</v>
      </c>
      <c r="R49" s="52" t="s">
        <v>453</v>
      </c>
      <c r="S49" s="52" t="s">
        <v>435</v>
      </c>
      <c r="T49" s="52">
        <v>9</v>
      </c>
      <c r="U49" s="52">
        <v>4791</v>
      </c>
      <c r="V49" s="52">
        <v>43119</v>
      </c>
      <c r="W49" s="52">
        <v>48293.280000000006</v>
      </c>
      <c r="X49" s="52"/>
      <c r="Y49" s="62" t="s">
        <v>343</v>
      </c>
      <c r="Z49" s="52"/>
    </row>
    <row r="50" spans="3:26" s="51" customFormat="1" ht="281.25" customHeight="1" x14ac:dyDescent="0.25">
      <c r="C50" s="64" t="s">
        <v>69</v>
      </c>
      <c r="D50" s="52" t="s">
        <v>172</v>
      </c>
      <c r="E50" s="52" t="s">
        <v>469</v>
      </c>
      <c r="F50" s="52" t="s">
        <v>470</v>
      </c>
      <c r="G50" s="52" t="s">
        <v>471</v>
      </c>
      <c r="H50" s="52" t="s">
        <v>472</v>
      </c>
      <c r="I50" s="52" t="s">
        <v>201</v>
      </c>
      <c r="J50" s="72">
        <v>0</v>
      </c>
      <c r="K50" s="52">
        <v>750000000</v>
      </c>
      <c r="L50" s="52" t="s">
        <v>339</v>
      </c>
      <c r="M50" s="52" t="s">
        <v>193</v>
      </c>
      <c r="N50" s="52" t="s">
        <v>473</v>
      </c>
      <c r="O50" s="52" t="s">
        <v>222</v>
      </c>
      <c r="P50" s="52" t="s">
        <v>331</v>
      </c>
      <c r="Q50" s="52" t="s">
        <v>452</v>
      </c>
      <c r="R50" s="52" t="s">
        <v>453</v>
      </c>
      <c r="S50" s="52" t="s">
        <v>435</v>
      </c>
      <c r="T50" s="52">
        <v>2</v>
      </c>
      <c r="U50" s="52">
        <v>13455</v>
      </c>
      <c r="V50" s="52">
        <v>26910</v>
      </c>
      <c r="W50" s="52">
        <v>30139.200000000004</v>
      </c>
      <c r="X50" s="52"/>
      <c r="Y50" s="62" t="s">
        <v>343</v>
      </c>
      <c r="Z50" s="52"/>
    </row>
    <row r="51" spans="3:26" s="51" customFormat="1" ht="209.25" customHeight="1" x14ac:dyDescent="0.25">
      <c r="C51" s="64" t="s">
        <v>70</v>
      </c>
      <c r="D51" s="52" t="s">
        <v>172</v>
      </c>
      <c r="E51" s="52" t="s">
        <v>474</v>
      </c>
      <c r="F51" s="52" t="s">
        <v>475</v>
      </c>
      <c r="G51" s="52" t="s">
        <v>476</v>
      </c>
      <c r="H51" s="52" t="s">
        <v>477</v>
      </c>
      <c r="I51" s="52" t="s">
        <v>201</v>
      </c>
      <c r="J51" s="72">
        <v>0</v>
      </c>
      <c r="K51" s="52">
        <v>750000000</v>
      </c>
      <c r="L51" s="52" t="s">
        <v>339</v>
      </c>
      <c r="M51" s="52" t="s">
        <v>193</v>
      </c>
      <c r="N51" s="52" t="s">
        <v>473</v>
      </c>
      <c r="O51" s="52" t="s">
        <v>222</v>
      </c>
      <c r="P51" s="52" t="s">
        <v>458</v>
      </c>
      <c r="Q51" s="52" t="s">
        <v>452</v>
      </c>
      <c r="R51" s="52" t="s">
        <v>453</v>
      </c>
      <c r="S51" s="52" t="s">
        <v>435</v>
      </c>
      <c r="T51" s="52">
        <v>1</v>
      </c>
      <c r="U51" s="52">
        <v>1239191</v>
      </c>
      <c r="V51" s="52">
        <v>1239191</v>
      </c>
      <c r="W51" s="52">
        <v>1387893.9200000002</v>
      </c>
      <c r="X51" s="52"/>
      <c r="Y51" s="62" t="s">
        <v>343</v>
      </c>
      <c r="Z51" s="52"/>
    </row>
    <row r="52" spans="3:26" s="51" customFormat="1" ht="155.25" customHeight="1" x14ac:dyDescent="0.25">
      <c r="C52" s="64" t="s">
        <v>71</v>
      </c>
      <c r="D52" s="52" t="s">
        <v>172</v>
      </c>
      <c r="E52" s="52" t="s">
        <v>478</v>
      </c>
      <c r="F52" s="52" t="s">
        <v>479</v>
      </c>
      <c r="G52" s="52" t="s">
        <v>480</v>
      </c>
      <c r="H52" s="52" t="s">
        <v>481</v>
      </c>
      <c r="I52" s="52" t="s">
        <v>201</v>
      </c>
      <c r="J52" s="72">
        <v>0</v>
      </c>
      <c r="K52" s="52">
        <v>750000000</v>
      </c>
      <c r="L52" s="52" t="s">
        <v>339</v>
      </c>
      <c r="M52" s="52" t="s">
        <v>193</v>
      </c>
      <c r="N52" s="52" t="s">
        <v>473</v>
      </c>
      <c r="O52" s="52" t="s">
        <v>222</v>
      </c>
      <c r="P52" s="52" t="s">
        <v>458</v>
      </c>
      <c r="Q52" s="52" t="s">
        <v>452</v>
      </c>
      <c r="R52" s="52" t="s">
        <v>453</v>
      </c>
      <c r="S52" s="52" t="s">
        <v>435</v>
      </c>
      <c r="T52" s="52">
        <v>1</v>
      </c>
      <c r="U52" s="52">
        <v>524525</v>
      </c>
      <c r="V52" s="52">
        <v>524525</v>
      </c>
      <c r="W52" s="52">
        <v>587468</v>
      </c>
      <c r="X52" s="52"/>
      <c r="Y52" s="62" t="s">
        <v>343</v>
      </c>
      <c r="Z52" s="52"/>
    </row>
    <row r="53" spans="3:26" s="51" customFormat="1" ht="164.25" customHeight="1" x14ac:dyDescent="0.25">
      <c r="C53" s="64" t="s">
        <v>72</v>
      </c>
      <c r="D53" s="52" t="s">
        <v>172</v>
      </c>
      <c r="E53" s="52" t="s">
        <v>482</v>
      </c>
      <c r="F53" s="52" t="s">
        <v>483</v>
      </c>
      <c r="G53" s="52" t="s">
        <v>484</v>
      </c>
      <c r="H53" s="52" t="s">
        <v>485</v>
      </c>
      <c r="I53" s="52" t="s">
        <v>201</v>
      </c>
      <c r="J53" s="72">
        <v>0</v>
      </c>
      <c r="K53" s="52">
        <v>750000000</v>
      </c>
      <c r="L53" s="52" t="s">
        <v>339</v>
      </c>
      <c r="M53" s="52" t="s">
        <v>193</v>
      </c>
      <c r="N53" s="52" t="s">
        <v>473</v>
      </c>
      <c r="O53" s="52" t="s">
        <v>222</v>
      </c>
      <c r="P53" s="52" t="s">
        <v>331</v>
      </c>
      <c r="Q53" s="52" t="s">
        <v>452</v>
      </c>
      <c r="R53" s="52" t="s">
        <v>453</v>
      </c>
      <c r="S53" s="52" t="s">
        <v>435</v>
      </c>
      <c r="T53" s="52">
        <v>15</v>
      </c>
      <c r="U53" s="52">
        <v>21595</v>
      </c>
      <c r="V53" s="52">
        <v>323925</v>
      </c>
      <c r="W53" s="52">
        <v>362796.00000000006</v>
      </c>
      <c r="X53" s="52"/>
      <c r="Y53" s="62" t="s">
        <v>343</v>
      </c>
      <c r="Z53" s="52"/>
    </row>
    <row r="54" spans="3:26" s="51" customFormat="1" ht="164.25" customHeight="1" x14ac:dyDescent="0.25">
      <c r="C54" s="64" t="s">
        <v>73</v>
      </c>
      <c r="D54" s="52" t="s">
        <v>172</v>
      </c>
      <c r="E54" s="52" t="s">
        <v>486</v>
      </c>
      <c r="F54" s="52" t="s">
        <v>487</v>
      </c>
      <c r="G54" s="52" t="s">
        <v>488</v>
      </c>
      <c r="H54" s="52" t="s">
        <v>489</v>
      </c>
      <c r="I54" s="52" t="s">
        <v>201</v>
      </c>
      <c r="J54" s="72">
        <v>0</v>
      </c>
      <c r="K54" s="52">
        <v>750000000</v>
      </c>
      <c r="L54" s="52" t="s">
        <v>339</v>
      </c>
      <c r="M54" s="52" t="s">
        <v>193</v>
      </c>
      <c r="N54" s="52" t="s">
        <v>451</v>
      </c>
      <c r="O54" s="52" t="s">
        <v>222</v>
      </c>
      <c r="P54" s="52" t="s">
        <v>331</v>
      </c>
      <c r="Q54" s="52" t="s">
        <v>452</v>
      </c>
      <c r="R54" s="52" t="s">
        <v>453</v>
      </c>
      <c r="S54" s="52" t="s">
        <v>435</v>
      </c>
      <c r="T54" s="52">
        <v>1</v>
      </c>
      <c r="U54" s="52">
        <v>6427</v>
      </c>
      <c r="V54" s="52">
        <v>6427</v>
      </c>
      <c r="W54" s="52">
        <v>7198.2400000000007</v>
      </c>
      <c r="X54" s="52"/>
      <c r="Y54" s="62" t="s">
        <v>343</v>
      </c>
      <c r="Z54" s="52"/>
    </row>
    <row r="55" spans="3:26" s="51" customFormat="1" ht="149.25" customHeight="1" x14ac:dyDescent="0.25">
      <c r="C55" s="64" t="s">
        <v>74</v>
      </c>
      <c r="D55" s="52" t="s">
        <v>172</v>
      </c>
      <c r="E55" s="52" t="s">
        <v>490</v>
      </c>
      <c r="F55" s="52" t="s">
        <v>491</v>
      </c>
      <c r="G55" s="52" t="s">
        <v>492</v>
      </c>
      <c r="H55" s="52" t="s">
        <v>493</v>
      </c>
      <c r="I55" s="52" t="s">
        <v>201</v>
      </c>
      <c r="J55" s="72">
        <v>0</v>
      </c>
      <c r="K55" s="52">
        <v>750000000</v>
      </c>
      <c r="L55" s="52" t="s">
        <v>339</v>
      </c>
      <c r="M55" s="52" t="s">
        <v>193</v>
      </c>
      <c r="N55" s="52" t="s">
        <v>494</v>
      </c>
      <c r="O55" s="52" t="s">
        <v>222</v>
      </c>
      <c r="P55" s="52" t="s">
        <v>458</v>
      </c>
      <c r="Q55" s="52" t="s">
        <v>452</v>
      </c>
      <c r="R55" s="52" t="s">
        <v>453</v>
      </c>
      <c r="S55" s="52" t="s">
        <v>435</v>
      </c>
      <c r="T55" s="52">
        <v>2</v>
      </c>
      <c r="U55" s="52">
        <v>126725</v>
      </c>
      <c r="V55" s="52">
        <v>253450</v>
      </c>
      <c r="W55" s="52">
        <v>283864</v>
      </c>
      <c r="X55" s="52"/>
      <c r="Y55" s="62" t="s">
        <v>343</v>
      </c>
      <c r="Z55" s="52"/>
    </row>
    <row r="56" spans="3:26" s="51" customFormat="1" ht="172.5" customHeight="1" x14ac:dyDescent="0.2">
      <c r="C56" s="64" t="s">
        <v>75</v>
      </c>
      <c r="D56" s="66" t="s">
        <v>501</v>
      </c>
      <c r="E56" s="66" t="s">
        <v>502</v>
      </c>
      <c r="F56" s="66" t="s">
        <v>503</v>
      </c>
      <c r="G56" s="66" t="s">
        <v>504</v>
      </c>
      <c r="H56" s="66" t="s">
        <v>505</v>
      </c>
      <c r="I56" s="73" t="s">
        <v>189</v>
      </c>
      <c r="J56" s="74">
        <v>0.84</v>
      </c>
      <c r="K56" s="66">
        <v>750000000</v>
      </c>
      <c r="L56" s="66" t="s">
        <v>506</v>
      </c>
      <c r="M56" s="73" t="s">
        <v>507</v>
      </c>
      <c r="N56" s="75" t="s">
        <v>508</v>
      </c>
      <c r="O56" s="76" t="s">
        <v>222</v>
      </c>
      <c r="P56" s="76" t="s">
        <v>509</v>
      </c>
      <c r="Q56" s="66" t="s">
        <v>510</v>
      </c>
      <c r="R56" s="77">
        <v>796</v>
      </c>
      <c r="S56" s="78" t="s">
        <v>511</v>
      </c>
      <c r="T56" s="78">
        <v>13000</v>
      </c>
      <c r="U56" s="79">
        <v>47.76</v>
      </c>
      <c r="V56" s="80">
        <v>620880</v>
      </c>
      <c r="W56" s="80">
        <v>695385.59999999998</v>
      </c>
      <c r="X56" s="77" t="s">
        <v>512</v>
      </c>
      <c r="Y56" s="81" t="s">
        <v>197</v>
      </c>
      <c r="Z56" s="82"/>
    </row>
    <row r="57" spans="3:26" s="51" customFormat="1" ht="165.75" customHeight="1" x14ac:dyDescent="0.2">
      <c r="C57" s="64" t="s">
        <v>76</v>
      </c>
      <c r="D57" s="66" t="s">
        <v>501</v>
      </c>
      <c r="E57" s="66" t="s">
        <v>513</v>
      </c>
      <c r="F57" s="66" t="s">
        <v>514</v>
      </c>
      <c r="G57" s="66" t="s">
        <v>515</v>
      </c>
      <c r="H57" s="65"/>
      <c r="I57" s="73" t="s">
        <v>189</v>
      </c>
      <c r="J57" s="74">
        <v>0</v>
      </c>
      <c r="K57" s="66">
        <v>750000000</v>
      </c>
      <c r="L57" s="66" t="s">
        <v>506</v>
      </c>
      <c r="M57" s="73" t="s">
        <v>507</v>
      </c>
      <c r="N57" s="75" t="s">
        <v>508</v>
      </c>
      <c r="O57" s="76" t="s">
        <v>222</v>
      </c>
      <c r="P57" s="76" t="s">
        <v>509</v>
      </c>
      <c r="Q57" s="66" t="s">
        <v>516</v>
      </c>
      <c r="R57" s="83" t="s">
        <v>517</v>
      </c>
      <c r="S57" s="66" t="s">
        <v>518</v>
      </c>
      <c r="T57" s="78">
        <v>1000</v>
      </c>
      <c r="U57" s="79">
        <v>11.4</v>
      </c>
      <c r="V57" s="80">
        <v>11400</v>
      </c>
      <c r="W57" s="80">
        <v>12768</v>
      </c>
      <c r="X57" s="77"/>
      <c r="Y57" s="81" t="s">
        <v>197</v>
      </c>
      <c r="Z57" s="82"/>
    </row>
    <row r="58" spans="3:26" s="51" customFormat="1" ht="182.25" customHeight="1" x14ac:dyDescent="0.2">
      <c r="C58" s="64" t="s">
        <v>77</v>
      </c>
      <c r="D58" s="66" t="s">
        <v>501</v>
      </c>
      <c r="E58" s="66" t="s">
        <v>519</v>
      </c>
      <c r="F58" s="66" t="s">
        <v>520</v>
      </c>
      <c r="G58" s="66" t="s">
        <v>521</v>
      </c>
      <c r="H58" s="66" t="s">
        <v>522</v>
      </c>
      <c r="I58" s="73" t="s">
        <v>189</v>
      </c>
      <c r="J58" s="74">
        <v>0</v>
      </c>
      <c r="K58" s="66">
        <v>750000000</v>
      </c>
      <c r="L58" s="66" t="s">
        <v>506</v>
      </c>
      <c r="M58" s="73" t="s">
        <v>507</v>
      </c>
      <c r="N58" s="75" t="s">
        <v>508</v>
      </c>
      <c r="O58" s="76" t="s">
        <v>222</v>
      </c>
      <c r="P58" s="76" t="s">
        <v>509</v>
      </c>
      <c r="Q58" s="66" t="s">
        <v>516</v>
      </c>
      <c r="R58" s="77">
        <v>796</v>
      </c>
      <c r="S58" s="78" t="s">
        <v>511</v>
      </c>
      <c r="T58" s="78">
        <v>3200</v>
      </c>
      <c r="U58" s="79">
        <v>25.79</v>
      </c>
      <c r="V58" s="80">
        <v>82528</v>
      </c>
      <c r="W58" s="80">
        <v>92431.360000000001</v>
      </c>
      <c r="X58" s="77"/>
      <c r="Y58" s="81" t="s">
        <v>197</v>
      </c>
      <c r="Z58" s="82"/>
    </row>
    <row r="59" spans="3:26" s="51" customFormat="1" ht="177" customHeight="1" x14ac:dyDescent="0.25">
      <c r="C59" s="64" t="s">
        <v>78</v>
      </c>
      <c r="D59" s="66" t="s">
        <v>501</v>
      </c>
      <c r="E59" s="66" t="s">
        <v>523</v>
      </c>
      <c r="F59" s="66" t="s">
        <v>524</v>
      </c>
      <c r="G59" s="66" t="s">
        <v>525</v>
      </c>
      <c r="H59" s="73" t="s">
        <v>526</v>
      </c>
      <c r="I59" s="73" t="s">
        <v>189</v>
      </c>
      <c r="J59" s="74">
        <v>1</v>
      </c>
      <c r="K59" s="66">
        <v>750000000</v>
      </c>
      <c r="L59" s="66" t="s">
        <v>506</v>
      </c>
      <c r="M59" s="73" t="s">
        <v>507</v>
      </c>
      <c r="N59" s="75" t="s">
        <v>508</v>
      </c>
      <c r="O59" s="76" t="s">
        <v>222</v>
      </c>
      <c r="P59" s="76" t="s">
        <v>527</v>
      </c>
      <c r="Q59" s="66" t="s">
        <v>528</v>
      </c>
      <c r="R59" s="77">
        <v>868</v>
      </c>
      <c r="S59" s="78" t="s">
        <v>529</v>
      </c>
      <c r="T59" s="78">
        <v>2292</v>
      </c>
      <c r="U59" s="79">
        <v>772.8</v>
      </c>
      <c r="V59" s="80">
        <v>1771257.6</v>
      </c>
      <c r="W59" s="80">
        <v>1983808.51</v>
      </c>
      <c r="X59" s="77" t="s">
        <v>512</v>
      </c>
      <c r="Y59" s="81" t="s">
        <v>197</v>
      </c>
      <c r="Z59" s="80"/>
    </row>
    <row r="60" spans="3:26" s="51" customFormat="1" ht="235.5" customHeight="1" x14ac:dyDescent="0.25">
      <c r="C60" s="64" t="s">
        <v>79</v>
      </c>
      <c r="D60" s="66" t="s">
        <v>501</v>
      </c>
      <c r="E60" s="66" t="s">
        <v>530</v>
      </c>
      <c r="F60" s="66" t="s">
        <v>524</v>
      </c>
      <c r="G60" s="66" t="s">
        <v>531</v>
      </c>
      <c r="H60" s="66"/>
      <c r="I60" s="73" t="s">
        <v>189</v>
      </c>
      <c r="J60" s="74">
        <v>1</v>
      </c>
      <c r="K60" s="66">
        <v>750000000</v>
      </c>
      <c r="L60" s="66" t="s">
        <v>506</v>
      </c>
      <c r="M60" s="73" t="s">
        <v>507</v>
      </c>
      <c r="N60" s="75" t="s">
        <v>508</v>
      </c>
      <c r="O60" s="76" t="s">
        <v>222</v>
      </c>
      <c r="P60" s="76" t="s">
        <v>527</v>
      </c>
      <c r="Q60" s="66" t="s">
        <v>528</v>
      </c>
      <c r="R60" s="77">
        <v>868</v>
      </c>
      <c r="S60" s="78" t="s">
        <v>529</v>
      </c>
      <c r="T60" s="78">
        <v>564</v>
      </c>
      <c r="U60" s="76">
        <v>69.44</v>
      </c>
      <c r="V60" s="76">
        <v>39164.160000000003</v>
      </c>
      <c r="W60" s="76">
        <v>43863.86</v>
      </c>
      <c r="X60" s="77" t="s">
        <v>512</v>
      </c>
      <c r="Y60" s="81" t="s">
        <v>197</v>
      </c>
      <c r="Z60" s="76"/>
    </row>
    <row r="61" spans="3:26" s="51" customFormat="1" ht="180" customHeight="1" x14ac:dyDescent="0.25">
      <c r="C61" s="64" t="s">
        <v>80</v>
      </c>
      <c r="D61" s="66" t="s">
        <v>501</v>
      </c>
      <c r="E61" s="66" t="s">
        <v>532</v>
      </c>
      <c r="F61" s="66" t="s">
        <v>524</v>
      </c>
      <c r="G61" s="66" t="s">
        <v>533</v>
      </c>
      <c r="H61" s="66"/>
      <c r="I61" s="73" t="s">
        <v>189</v>
      </c>
      <c r="J61" s="74">
        <v>1</v>
      </c>
      <c r="K61" s="66">
        <v>750000000</v>
      </c>
      <c r="L61" s="66" t="s">
        <v>506</v>
      </c>
      <c r="M61" s="73" t="s">
        <v>507</v>
      </c>
      <c r="N61" s="75" t="s">
        <v>508</v>
      </c>
      <c r="O61" s="76" t="s">
        <v>222</v>
      </c>
      <c r="P61" s="76" t="s">
        <v>527</v>
      </c>
      <c r="Q61" s="66" t="s">
        <v>528</v>
      </c>
      <c r="R61" s="77">
        <v>868</v>
      </c>
      <c r="S61" s="78" t="s">
        <v>529</v>
      </c>
      <c r="T61" s="84">
        <v>480</v>
      </c>
      <c r="U61" s="76">
        <v>103.75</v>
      </c>
      <c r="V61" s="76">
        <v>49800</v>
      </c>
      <c r="W61" s="76">
        <v>55776</v>
      </c>
      <c r="X61" s="77" t="s">
        <v>512</v>
      </c>
      <c r="Y61" s="81" t="s">
        <v>197</v>
      </c>
      <c r="Z61" s="76"/>
    </row>
    <row r="62" spans="3:26" s="51" customFormat="1" ht="180" customHeight="1" x14ac:dyDescent="0.25">
      <c r="C62" s="64" t="s">
        <v>725</v>
      </c>
      <c r="D62" s="85" t="s">
        <v>172</v>
      </c>
      <c r="E62" s="85" t="s">
        <v>714</v>
      </c>
      <c r="F62" s="85" t="s">
        <v>715</v>
      </c>
      <c r="G62" s="85" t="s">
        <v>716</v>
      </c>
      <c r="H62" s="86" t="s">
        <v>717</v>
      </c>
      <c r="I62" s="85" t="s">
        <v>189</v>
      </c>
      <c r="J62" s="87">
        <v>0</v>
      </c>
      <c r="K62" s="86">
        <v>750000000</v>
      </c>
      <c r="L62" s="88" t="s">
        <v>177</v>
      </c>
      <c r="M62" s="89" t="s">
        <v>718</v>
      </c>
      <c r="N62" s="86" t="s">
        <v>719</v>
      </c>
      <c r="O62" s="90" t="s">
        <v>222</v>
      </c>
      <c r="P62" s="89" t="s">
        <v>720</v>
      </c>
      <c r="Q62" s="85" t="s">
        <v>721</v>
      </c>
      <c r="R62" s="85">
        <v>796</v>
      </c>
      <c r="S62" s="90" t="s">
        <v>511</v>
      </c>
      <c r="T62" s="85">
        <v>62</v>
      </c>
      <c r="U62" s="91">
        <v>14445</v>
      </c>
      <c r="V62" s="92">
        <f>U62*T62</f>
        <v>895590</v>
      </c>
      <c r="W62" s="92">
        <f>V62*1.12</f>
        <v>1003060.8</v>
      </c>
      <c r="X62" s="85"/>
      <c r="Y62" s="85">
        <v>2016</v>
      </c>
      <c r="Z62" s="85"/>
    </row>
    <row r="63" spans="3:26" s="51" customFormat="1" ht="180" customHeight="1" x14ac:dyDescent="0.25">
      <c r="C63" s="64" t="s">
        <v>726</v>
      </c>
      <c r="D63" s="85" t="s">
        <v>172</v>
      </c>
      <c r="E63" s="85" t="s">
        <v>722</v>
      </c>
      <c r="F63" s="85" t="s">
        <v>715</v>
      </c>
      <c r="G63" s="93" t="s">
        <v>723</v>
      </c>
      <c r="H63" s="86" t="s">
        <v>724</v>
      </c>
      <c r="I63" s="85" t="s">
        <v>189</v>
      </c>
      <c r="J63" s="87">
        <v>0</v>
      </c>
      <c r="K63" s="86">
        <v>750000000</v>
      </c>
      <c r="L63" s="88" t="s">
        <v>177</v>
      </c>
      <c r="M63" s="89" t="s">
        <v>718</v>
      </c>
      <c r="N63" s="86" t="s">
        <v>719</v>
      </c>
      <c r="O63" s="90" t="s">
        <v>222</v>
      </c>
      <c r="P63" s="89" t="s">
        <v>720</v>
      </c>
      <c r="Q63" s="85" t="s">
        <v>721</v>
      </c>
      <c r="R63" s="85">
        <v>796</v>
      </c>
      <c r="S63" s="90" t="s">
        <v>511</v>
      </c>
      <c r="T63" s="85">
        <v>34</v>
      </c>
      <c r="U63" s="91">
        <v>4494</v>
      </c>
      <c r="V63" s="92">
        <f>T63*U63</f>
        <v>152796</v>
      </c>
      <c r="W63" s="92">
        <f>V63*1.12</f>
        <v>171131.52000000002</v>
      </c>
      <c r="X63" s="85"/>
      <c r="Y63" s="85">
        <v>2016</v>
      </c>
      <c r="Z63" s="85"/>
    </row>
    <row r="64" spans="3:26" s="51" customFormat="1" ht="180" customHeight="1" x14ac:dyDescent="0.25">
      <c r="C64" s="64" t="s">
        <v>785</v>
      </c>
      <c r="D64" s="66" t="s">
        <v>501</v>
      </c>
      <c r="E64" s="66" t="s">
        <v>780</v>
      </c>
      <c r="F64" s="66" t="s">
        <v>781</v>
      </c>
      <c r="G64" s="66" t="s">
        <v>782</v>
      </c>
      <c r="H64" s="66"/>
      <c r="I64" s="73" t="s">
        <v>176</v>
      </c>
      <c r="J64" s="74">
        <v>0</v>
      </c>
      <c r="K64" s="66">
        <v>750000000</v>
      </c>
      <c r="L64" s="66" t="s">
        <v>506</v>
      </c>
      <c r="M64" s="73" t="s">
        <v>389</v>
      </c>
      <c r="N64" s="75" t="s">
        <v>508</v>
      </c>
      <c r="O64" s="76" t="s">
        <v>222</v>
      </c>
      <c r="P64" s="76" t="s">
        <v>783</v>
      </c>
      <c r="Q64" s="66" t="s">
        <v>528</v>
      </c>
      <c r="R64" s="77">
        <v>112</v>
      </c>
      <c r="S64" s="75" t="s">
        <v>784</v>
      </c>
      <c r="T64" s="78">
        <v>118705</v>
      </c>
      <c r="U64" s="79">
        <v>112</v>
      </c>
      <c r="V64" s="80">
        <v>0</v>
      </c>
      <c r="W64" s="80">
        <v>0</v>
      </c>
      <c r="X64" s="77"/>
      <c r="Y64" s="77">
        <v>2016</v>
      </c>
      <c r="Z64" s="80" t="s">
        <v>1626</v>
      </c>
    </row>
    <row r="65" spans="3:26" s="51" customFormat="1" ht="180" customHeight="1" x14ac:dyDescent="0.2">
      <c r="C65" s="64" t="s">
        <v>1627</v>
      </c>
      <c r="D65" s="66" t="s">
        <v>501</v>
      </c>
      <c r="E65" s="66" t="s">
        <v>780</v>
      </c>
      <c r="F65" s="66" t="s">
        <v>781</v>
      </c>
      <c r="G65" s="66" t="s">
        <v>782</v>
      </c>
      <c r="H65" s="66"/>
      <c r="I65" s="73" t="s">
        <v>189</v>
      </c>
      <c r="J65" s="74">
        <v>1</v>
      </c>
      <c r="K65" s="66">
        <v>750000000</v>
      </c>
      <c r="L65" s="66" t="s">
        <v>506</v>
      </c>
      <c r="M65" s="73" t="s">
        <v>331</v>
      </c>
      <c r="N65" s="75" t="s">
        <v>508</v>
      </c>
      <c r="O65" s="76" t="s">
        <v>222</v>
      </c>
      <c r="P65" s="76" t="s">
        <v>243</v>
      </c>
      <c r="Q65" s="66" t="s">
        <v>528</v>
      </c>
      <c r="R65" s="77">
        <v>112</v>
      </c>
      <c r="S65" s="75" t="s">
        <v>784</v>
      </c>
      <c r="T65" s="78">
        <v>118705</v>
      </c>
      <c r="U65" s="79">
        <v>112</v>
      </c>
      <c r="V65" s="80">
        <v>13294960</v>
      </c>
      <c r="W65" s="80">
        <v>14890355.199999999</v>
      </c>
      <c r="X65" s="77"/>
      <c r="Y65" s="77">
        <v>2016</v>
      </c>
      <c r="Z65" s="94"/>
    </row>
    <row r="66" spans="3:26" s="51" customFormat="1" ht="180" customHeight="1" x14ac:dyDescent="0.25">
      <c r="C66" s="218" t="s">
        <v>835</v>
      </c>
      <c r="D66" s="244" t="s">
        <v>172</v>
      </c>
      <c r="E66" s="244" t="s">
        <v>836</v>
      </c>
      <c r="F66" s="244" t="s">
        <v>837</v>
      </c>
      <c r="G66" s="244" t="s">
        <v>838</v>
      </c>
      <c r="H66" s="244"/>
      <c r="I66" s="244" t="s">
        <v>189</v>
      </c>
      <c r="J66" s="246">
        <v>0</v>
      </c>
      <c r="K66" s="244">
        <v>750000000</v>
      </c>
      <c r="L66" s="244" t="s">
        <v>339</v>
      </c>
      <c r="M66" s="244" t="s">
        <v>642</v>
      </c>
      <c r="N66" s="244" t="s">
        <v>339</v>
      </c>
      <c r="O66" s="244" t="s">
        <v>222</v>
      </c>
      <c r="P66" s="244" t="s">
        <v>839</v>
      </c>
      <c r="Q66" s="244" t="s">
        <v>840</v>
      </c>
      <c r="R66" s="244">
        <v>796</v>
      </c>
      <c r="S66" s="244" t="s">
        <v>435</v>
      </c>
      <c r="T66" s="244">
        <v>10</v>
      </c>
      <c r="U66" s="221">
        <v>186978</v>
      </c>
      <c r="V66" s="221">
        <v>0</v>
      </c>
      <c r="W66" s="221">
        <v>0</v>
      </c>
      <c r="X66" s="244"/>
      <c r="Y66" s="244">
        <v>2016</v>
      </c>
      <c r="Z66" s="248" t="s">
        <v>1099</v>
      </c>
    </row>
    <row r="67" spans="3:26" s="51" customFormat="1" ht="180" customHeight="1" x14ac:dyDescent="0.25">
      <c r="C67" s="218" t="s">
        <v>1100</v>
      </c>
      <c r="D67" s="244" t="s">
        <v>172</v>
      </c>
      <c r="E67" s="244" t="s">
        <v>836</v>
      </c>
      <c r="F67" s="244" t="s">
        <v>837</v>
      </c>
      <c r="G67" s="244" t="s">
        <v>838</v>
      </c>
      <c r="H67" s="244"/>
      <c r="I67" s="244" t="s">
        <v>189</v>
      </c>
      <c r="J67" s="246">
        <v>0</v>
      </c>
      <c r="K67" s="244">
        <v>750000000</v>
      </c>
      <c r="L67" s="244" t="s">
        <v>339</v>
      </c>
      <c r="M67" s="244" t="s">
        <v>642</v>
      </c>
      <c r="N67" s="244" t="s">
        <v>339</v>
      </c>
      <c r="O67" s="244" t="s">
        <v>222</v>
      </c>
      <c r="P67" s="244" t="s">
        <v>839</v>
      </c>
      <c r="Q67" s="244" t="s">
        <v>840</v>
      </c>
      <c r="R67" s="244">
        <v>796</v>
      </c>
      <c r="S67" s="244" t="s">
        <v>435</v>
      </c>
      <c r="T67" s="244">
        <v>7</v>
      </c>
      <c r="U67" s="221">
        <f>287001/1.12</f>
        <v>256250.89285714284</v>
      </c>
      <c r="V67" s="221">
        <v>1793756.23</v>
      </c>
      <c r="W67" s="221">
        <f>V67*1.12</f>
        <v>2009006.9776000001</v>
      </c>
      <c r="X67" s="244"/>
      <c r="Y67" s="244">
        <v>2016</v>
      </c>
      <c r="Z67" s="248"/>
    </row>
    <row r="68" spans="3:26" s="51" customFormat="1" ht="180" customHeight="1" x14ac:dyDescent="0.25">
      <c r="C68" s="218" t="s">
        <v>841</v>
      </c>
      <c r="D68" s="244" t="s">
        <v>172</v>
      </c>
      <c r="E68" s="244" t="s">
        <v>842</v>
      </c>
      <c r="F68" s="244" t="s">
        <v>843</v>
      </c>
      <c r="G68" s="244" t="s">
        <v>844</v>
      </c>
      <c r="H68" s="244" t="s">
        <v>845</v>
      </c>
      <c r="I68" s="244" t="s">
        <v>189</v>
      </c>
      <c r="J68" s="246">
        <v>0</v>
      </c>
      <c r="K68" s="244">
        <v>750000000</v>
      </c>
      <c r="L68" s="244" t="s">
        <v>339</v>
      </c>
      <c r="M68" s="244" t="s">
        <v>642</v>
      </c>
      <c r="N68" s="244" t="s">
        <v>339</v>
      </c>
      <c r="O68" s="244" t="s">
        <v>222</v>
      </c>
      <c r="P68" s="244" t="s">
        <v>839</v>
      </c>
      <c r="Q68" s="244" t="s">
        <v>840</v>
      </c>
      <c r="R68" s="244">
        <v>796</v>
      </c>
      <c r="S68" s="244" t="s">
        <v>435</v>
      </c>
      <c r="T68" s="244">
        <v>17</v>
      </c>
      <c r="U68" s="221">
        <v>58644</v>
      </c>
      <c r="V68" s="221">
        <v>0</v>
      </c>
      <c r="W68" s="221">
        <v>0</v>
      </c>
      <c r="X68" s="244"/>
      <c r="Y68" s="244">
        <v>2016</v>
      </c>
      <c r="Z68" s="248" t="s">
        <v>1099</v>
      </c>
    </row>
    <row r="69" spans="3:26" s="51" customFormat="1" ht="180" customHeight="1" x14ac:dyDescent="0.25">
      <c r="C69" s="218" t="s">
        <v>1101</v>
      </c>
      <c r="D69" s="244" t="s">
        <v>172</v>
      </c>
      <c r="E69" s="244" t="s">
        <v>842</v>
      </c>
      <c r="F69" s="244" t="s">
        <v>843</v>
      </c>
      <c r="G69" s="244" t="s">
        <v>844</v>
      </c>
      <c r="H69" s="244" t="s">
        <v>845</v>
      </c>
      <c r="I69" s="244" t="s">
        <v>189</v>
      </c>
      <c r="J69" s="246">
        <v>0</v>
      </c>
      <c r="K69" s="244">
        <v>750000000</v>
      </c>
      <c r="L69" s="244" t="s">
        <v>339</v>
      </c>
      <c r="M69" s="244" t="s">
        <v>642</v>
      </c>
      <c r="N69" s="244" t="s">
        <v>339</v>
      </c>
      <c r="O69" s="244" t="s">
        <v>222</v>
      </c>
      <c r="P69" s="244" t="s">
        <v>839</v>
      </c>
      <c r="Q69" s="244" t="s">
        <v>840</v>
      </c>
      <c r="R69" s="244">
        <v>796</v>
      </c>
      <c r="S69" s="244" t="s">
        <v>435</v>
      </c>
      <c r="T69" s="244">
        <v>10</v>
      </c>
      <c r="U69" s="221">
        <f>47362/1.12</f>
        <v>42287.499999999993</v>
      </c>
      <c r="V69" s="221">
        <f>T69*U69</f>
        <v>422874.99999999994</v>
      </c>
      <c r="W69" s="221">
        <f>V69*1.12</f>
        <v>473620</v>
      </c>
      <c r="X69" s="244"/>
      <c r="Y69" s="244">
        <v>2016</v>
      </c>
      <c r="Z69" s="248"/>
    </row>
    <row r="70" spans="3:26" s="51" customFormat="1" ht="180" customHeight="1" x14ac:dyDescent="0.25">
      <c r="C70" s="218" t="s">
        <v>846</v>
      </c>
      <c r="D70" s="219" t="s">
        <v>172</v>
      </c>
      <c r="E70" s="219" t="s">
        <v>847</v>
      </c>
      <c r="F70" s="219" t="s">
        <v>848</v>
      </c>
      <c r="G70" s="219" t="s">
        <v>849</v>
      </c>
      <c r="H70" s="219" t="s">
        <v>850</v>
      </c>
      <c r="I70" s="219" t="s">
        <v>201</v>
      </c>
      <c r="J70" s="220">
        <v>0</v>
      </c>
      <c r="K70" s="219">
        <v>750000000</v>
      </c>
      <c r="L70" s="219" t="s">
        <v>339</v>
      </c>
      <c r="M70" s="219" t="s">
        <v>642</v>
      </c>
      <c r="N70" s="219" t="s">
        <v>339</v>
      </c>
      <c r="O70" s="219" t="s">
        <v>222</v>
      </c>
      <c r="P70" s="219" t="s">
        <v>839</v>
      </c>
      <c r="Q70" s="219" t="s">
        <v>840</v>
      </c>
      <c r="R70" s="219">
        <v>796</v>
      </c>
      <c r="S70" s="219" t="s">
        <v>435</v>
      </c>
      <c r="T70" s="219">
        <v>1</v>
      </c>
      <c r="U70" s="221">
        <v>5494633</v>
      </c>
      <c r="V70" s="221">
        <f>U70</f>
        <v>5494633</v>
      </c>
      <c r="W70" s="221">
        <f t="shared" ref="W70:W127" si="2">V70*1.12</f>
        <v>6153988.9600000009</v>
      </c>
      <c r="X70" s="219"/>
      <c r="Y70" s="244">
        <v>2016</v>
      </c>
      <c r="Z70" s="222"/>
    </row>
    <row r="71" spans="3:26" s="51" customFormat="1" ht="180" customHeight="1" x14ac:dyDescent="0.25">
      <c r="C71" s="218" t="s">
        <v>851</v>
      </c>
      <c r="D71" s="244" t="s">
        <v>172</v>
      </c>
      <c r="E71" s="244" t="s">
        <v>852</v>
      </c>
      <c r="F71" s="244" t="s">
        <v>853</v>
      </c>
      <c r="G71" s="244" t="s">
        <v>854</v>
      </c>
      <c r="H71" s="244" t="s">
        <v>855</v>
      </c>
      <c r="I71" s="244" t="s">
        <v>176</v>
      </c>
      <c r="J71" s="246">
        <v>0</v>
      </c>
      <c r="K71" s="244">
        <v>750000000</v>
      </c>
      <c r="L71" s="244" t="s">
        <v>339</v>
      </c>
      <c r="M71" s="244" t="s">
        <v>642</v>
      </c>
      <c r="N71" s="244" t="s">
        <v>339</v>
      </c>
      <c r="O71" s="244" t="s">
        <v>222</v>
      </c>
      <c r="P71" s="244" t="s">
        <v>839</v>
      </c>
      <c r="Q71" s="244" t="s">
        <v>840</v>
      </c>
      <c r="R71" s="244">
        <v>796</v>
      </c>
      <c r="S71" s="244" t="s">
        <v>435</v>
      </c>
      <c r="T71" s="244">
        <v>2</v>
      </c>
      <c r="U71" s="221">
        <v>1483826</v>
      </c>
      <c r="V71" s="221">
        <v>0</v>
      </c>
      <c r="W71" s="221">
        <v>0</v>
      </c>
      <c r="X71" s="244"/>
      <c r="Y71" s="244">
        <v>2016</v>
      </c>
      <c r="Z71" s="248" t="s">
        <v>1102</v>
      </c>
    </row>
    <row r="72" spans="3:26" s="51" customFormat="1" ht="180" customHeight="1" x14ac:dyDescent="0.25">
      <c r="C72" s="218" t="s">
        <v>1103</v>
      </c>
      <c r="D72" s="244" t="s">
        <v>172</v>
      </c>
      <c r="E72" s="244" t="s">
        <v>1011</v>
      </c>
      <c r="F72" s="244" t="s">
        <v>853</v>
      </c>
      <c r="G72" s="244" t="s">
        <v>1012</v>
      </c>
      <c r="H72" s="244" t="s">
        <v>855</v>
      </c>
      <c r="I72" s="244" t="s">
        <v>176</v>
      </c>
      <c r="J72" s="246">
        <v>0</v>
      </c>
      <c r="K72" s="244">
        <v>750000000</v>
      </c>
      <c r="L72" s="244" t="s">
        <v>339</v>
      </c>
      <c r="M72" s="244" t="s">
        <v>642</v>
      </c>
      <c r="N72" s="244" t="s">
        <v>339</v>
      </c>
      <c r="O72" s="244" t="s">
        <v>222</v>
      </c>
      <c r="P72" s="244" t="s">
        <v>839</v>
      </c>
      <c r="Q72" s="244" t="s">
        <v>840</v>
      </c>
      <c r="R72" s="244">
        <v>796</v>
      </c>
      <c r="S72" s="244" t="s">
        <v>435</v>
      </c>
      <c r="T72" s="244">
        <v>2</v>
      </c>
      <c r="U72" s="221">
        <v>1483826</v>
      </c>
      <c r="V72" s="221">
        <f>U72*T72</f>
        <v>2967652</v>
      </c>
      <c r="W72" s="221">
        <f>V72*1.12</f>
        <v>3323770.24</v>
      </c>
      <c r="X72" s="244"/>
      <c r="Y72" s="244">
        <v>2016</v>
      </c>
      <c r="Z72" s="248"/>
    </row>
    <row r="73" spans="3:26" s="51" customFormat="1" ht="180" customHeight="1" x14ac:dyDescent="0.25">
      <c r="C73" s="218" t="s">
        <v>856</v>
      </c>
      <c r="D73" s="219" t="s">
        <v>172</v>
      </c>
      <c r="E73" s="219" t="s">
        <v>857</v>
      </c>
      <c r="F73" s="219" t="s">
        <v>858</v>
      </c>
      <c r="G73" s="219" t="s">
        <v>859</v>
      </c>
      <c r="H73" s="219" t="s">
        <v>860</v>
      </c>
      <c r="I73" s="219" t="s">
        <v>176</v>
      </c>
      <c r="J73" s="220">
        <v>0</v>
      </c>
      <c r="K73" s="219">
        <v>750000000</v>
      </c>
      <c r="L73" s="219" t="s">
        <v>339</v>
      </c>
      <c r="M73" s="219" t="s">
        <v>642</v>
      </c>
      <c r="N73" s="219" t="s">
        <v>339</v>
      </c>
      <c r="O73" s="219" t="s">
        <v>222</v>
      </c>
      <c r="P73" s="219" t="s">
        <v>839</v>
      </c>
      <c r="Q73" s="219" t="s">
        <v>840</v>
      </c>
      <c r="R73" s="219">
        <v>796</v>
      </c>
      <c r="S73" s="219" t="s">
        <v>435</v>
      </c>
      <c r="T73" s="219">
        <v>2</v>
      </c>
      <c r="U73" s="221">
        <v>2860291</v>
      </c>
      <c r="V73" s="221">
        <f>T73*U73</f>
        <v>5720582</v>
      </c>
      <c r="W73" s="221">
        <f t="shared" si="2"/>
        <v>6407051.8400000008</v>
      </c>
      <c r="X73" s="219"/>
      <c r="Y73" s="219">
        <v>2016</v>
      </c>
      <c r="Z73" s="222"/>
    </row>
    <row r="74" spans="3:26" s="51" customFormat="1" ht="180" customHeight="1" x14ac:dyDescent="0.25">
      <c r="C74" s="218" t="s">
        <v>861</v>
      </c>
      <c r="D74" s="219" t="s">
        <v>172</v>
      </c>
      <c r="E74" s="219" t="s">
        <v>862</v>
      </c>
      <c r="F74" s="219" t="s">
        <v>843</v>
      </c>
      <c r="G74" s="219" t="s">
        <v>863</v>
      </c>
      <c r="H74" s="219" t="s">
        <v>864</v>
      </c>
      <c r="I74" s="219" t="s">
        <v>189</v>
      </c>
      <c r="J74" s="220">
        <v>0</v>
      </c>
      <c r="K74" s="219">
        <v>750000000</v>
      </c>
      <c r="L74" s="219" t="s">
        <v>339</v>
      </c>
      <c r="M74" s="219" t="s">
        <v>642</v>
      </c>
      <c r="N74" s="219" t="s">
        <v>339</v>
      </c>
      <c r="O74" s="219" t="s">
        <v>222</v>
      </c>
      <c r="P74" s="219" t="s">
        <v>839</v>
      </c>
      <c r="Q74" s="219" t="s">
        <v>840</v>
      </c>
      <c r="R74" s="219">
        <v>796</v>
      </c>
      <c r="S74" s="219" t="s">
        <v>435</v>
      </c>
      <c r="T74" s="219">
        <v>2</v>
      </c>
      <c r="U74" s="221">
        <v>128883</v>
      </c>
      <c r="V74" s="221">
        <f t="shared" ref="V74:V78" si="3">U74*T74</f>
        <v>257766</v>
      </c>
      <c r="W74" s="221">
        <f t="shared" si="2"/>
        <v>288697.92000000004</v>
      </c>
      <c r="X74" s="219"/>
      <c r="Y74" s="219">
        <v>2016</v>
      </c>
      <c r="Z74" s="222"/>
    </row>
    <row r="75" spans="3:26" s="51" customFormat="1" ht="180" customHeight="1" x14ac:dyDescent="0.25">
      <c r="C75" s="218" t="s">
        <v>865</v>
      </c>
      <c r="D75" s="244" t="s">
        <v>172</v>
      </c>
      <c r="E75" s="244" t="s">
        <v>866</v>
      </c>
      <c r="F75" s="244" t="s">
        <v>867</v>
      </c>
      <c r="G75" s="244" t="s">
        <v>868</v>
      </c>
      <c r="H75" s="244"/>
      <c r="I75" s="244" t="s">
        <v>189</v>
      </c>
      <c r="J75" s="246">
        <v>0</v>
      </c>
      <c r="K75" s="244">
        <v>750000000</v>
      </c>
      <c r="L75" s="244" t="s">
        <v>339</v>
      </c>
      <c r="M75" s="244" t="s">
        <v>642</v>
      </c>
      <c r="N75" s="244" t="s">
        <v>339</v>
      </c>
      <c r="O75" s="244" t="s">
        <v>222</v>
      </c>
      <c r="P75" s="244" t="s">
        <v>767</v>
      </c>
      <c r="Q75" s="244" t="s">
        <v>869</v>
      </c>
      <c r="R75" s="244">
        <v>778</v>
      </c>
      <c r="S75" s="244" t="s">
        <v>870</v>
      </c>
      <c r="T75" s="244">
        <v>1</v>
      </c>
      <c r="U75" s="221">
        <v>9767</v>
      </c>
      <c r="V75" s="221">
        <v>0</v>
      </c>
      <c r="W75" s="221">
        <v>0</v>
      </c>
      <c r="X75" s="244"/>
      <c r="Y75" s="244">
        <v>2016</v>
      </c>
      <c r="Z75" s="248" t="s">
        <v>1104</v>
      </c>
    </row>
    <row r="76" spans="3:26" s="51" customFormat="1" ht="180" customHeight="1" x14ac:dyDescent="0.25">
      <c r="C76" s="218" t="s">
        <v>871</v>
      </c>
      <c r="D76" s="244" t="s">
        <v>172</v>
      </c>
      <c r="E76" s="244" t="s">
        <v>872</v>
      </c>
      <c r="F76" s="244" t="s">
        <v>873</v>
      </c>
      <c r="G76" s="244" t="s">
        <v>874</v>
      </c>
      <c r="H76" s="244"/>
      <c r="I76" s="244" t="s">
        <v>189</v>
      </c>
      <c r="J76" s="246">
        <v>0</v>
      </c>
      <c r="K76" s="244">
        <v>750000000</v>
      </c>
      <c r="L76" s="244" t="s">
        <v>339</v>
      </c>
      <c r="M76" s="244" t="s">
        <v>642</v>
      </c>
      <c r="N76" s="244" t="s">
        <v>339</v>
      </c>
      <c r="O76" s="244" t="s">
        <v>222</v>
      </c>
      <c r="P76" s="244" t="s">
        <v>767</v>
      </c>
      <c r="Q76" s="244" t="s">
        <v>869</v>
      </c>
      <c r="R76" s="244">
        <v>796</v>
      </c>
      <c r="S76" s="244" t="s">
        <v>435</v>
      </c>
      <c r="T76" s="244">
        <v>50</v>
      </c>
      <c r="U76" s="221">
        <v>1875</v>
      </c>
      <c r="V76" s="221">
        <v>0</v>
      </c>
      <c r="W76" s="221">
        <v>0</v>
      </c>
      <c r="X76" s="244"/>
      <c r="Y76" s="244">
        <v>2016</v>
      </c>
      <c r="Z76" s="248" t="s">
        <v>1104</v>
      </c>
    </row>
    <row r="77" spans="3:26" s="51" customFormat="1" ht="180" customHeight="1" x14ac:dyDescent="0.25">
      <c r="C77" s="218" t="s">
        <v>875</v>
      </c>
      <c r="D77" s="244" t="s">
        <v>172</v>
      </c>
      <c r="E77" s="244" t="s">
        <v>876</v>
      </c>
      <c r="F77" s="244" t="s">
        <v>877</v>
      </c>
      <c r="G77" s="244" t="s">
        <v>878</v>
      </c>
      <c r="H77" s="244" t="s">
        <v>879</v>
      </c>
      <c r="I77" s="244" t="s">
        <v>189</v>
      </c>
      <c r="J77" s="246">
        <v>0</v>
      </c>
      <c r="K77" s="244">
        <v>750000000</v>
      </c>
      <c r="L77" s="244" t="s">
        <v>339</v>
      </c>
      <c r="M77" s="244" t="s">
        <v>642</v>
      </c>
      <c r="N77" s="244" t="s">
        <v>339</v>
      </c>
      <c r="O77" s="244" t="s">
        <v>222</v>
      </c>
      <c r="P77" s="244" t="s">
        <v>767</v>
      </c>
      <c r="Q77" s="244" t="s">
        <v>869</v>
      </c>
      <c r="R77" s="244">
        <v>796</v>
      </c>
      <c r="S77" s="244" t="s">
        <v>435</v>
      </c>
      <c r="T77" s="244">
        <v>50</v>
      </c>
      <c r="U77" s="221">
        <v>2411</v>
      </c>
      <c r="V77" s="221">
        <v>0</v>
      </c>
      <c r="W77" s="221">
        <v>0</v>
      </c>
      <c r="X77" s="244"/>
      <c r="Y77" s="244">
        <v>2016</v>
      </c>
      <c r="Z77" s="248" t="s">
        <v>1104</v>
      </c>
    </row>
    <row r="78" spans="3:26" s="51" customFormat="1" ht="180" customHeight="1" x14ac:dyDescent="0.25">
      <c r="C78" s="218" t="s">
        <v>880</v>
      </c>
      <c r="D78" s="219" t="s">
        <v>172</v>
      </c>
      <c r="E78" s="219" t="s">
        <v>881</v>
      </c>
      <c r="F78" s="219" t="s">
        <v>882</v>
      </c>
      <c r="G78" s="219" t="s">
        <v>883</v>
      </c>
      <c r="H78" s="219" t="s">
        <v>884</v>
      </c>
      <c r="I78" s="219" t="s">
        <v>189</v>
      </c>
      <c r="J78" s="220">
        <v>0</v>
      </c>
      <c r="K78" s="219">
        <v>750000000</v>
      </c>
      <c r="L78" s="219" t="s">
        <v>339</v>
      </c>
      <c r="M78" s="219" t="s">
        <v>642</v>
      </c>
      <c r="N78" s="219" t="s">
        <v>339</v>
      </c>
      <c r="O78" s="219" t="s">
        <v>222</v>
      </c>
      <c r="P78" s="219" t="s">
        <v>767</v>
      </c>
      <c r="Q78" s="219" t="s">
        <v>869</v>
      </c>
      <c r="R78" s="219">
        <v>796</v>
      </c>
      <c r="S78" s="219" t="s">
        <v>435</v>
      </c>
      <c r="T78" s="219">
        <v>20</v>
      </c>
      <c r="U78" s="221">
        <v>5687.5</v>
      </c>
      <c r="V78" s="221">
        <f t="shared" si="3"/>
        <v>113750</v>
      </c>
      <c r="W78" s="221">
        <f t="shared" si="2"/>
        <v>127400.00000000001</v>
      </c>
      <c r="X78" s="219"/>
      <c r="Y78" s="219">
        <v>2016</v>
      </c>
      <c r="Z78" s="222"/>
    </row>
    <row r="79" spans="3:26" s="51" customFormat="1" ht="180" customHeight="1" x14ac:dyDescent="0.25">
      <c r="C79" s="218" t="s">
        <v>885</v>
      </c>
      <c r="D79" s="244" t="s">
        <v>172</v>
      </c>
      <c r="E79" s="244" t="s">
        <v>886</v>
      </c>
      <c r="F79" s="244" t="s">
        <v>887</v>
      </c>
      <c r="G79" s="244" t="s">
        <v>888</v>
      </c>
      <c r="H79" s="244"/>
      <c r="I79" s="244" t="s">
        <v>189</v>
      </c>
      <c r="J79" s="246">
        <v>0</v>
      </c>
      <c r="K79" s="244">
        <v>750000000</v>
      </c>
      <c r="L79" s="244" t="s">
        <v>339</v>
      </c>
      <c r="M79" s="244" t="s">
        <v>642</v>
      </c>
      <c r="N79" s="244" t="s">
        <v>339</v>
      </c>
      <c r="O79" s="244" t="s">
        <v>222</v>
      </c>
      <c r="P79" s="244" t="s">
        <v>767</v>
      </c>
      <c r="Q79" s="244" t="s">
        <v>869</v>
      </c>
      <c r="R79" s="244">
        <v>778</v>
      </c>
      <c r="S79" s="244" t="s">
        <v>870</v>
      </c>
      <c r="T79" s="244">
        <v>20</v>
      </c>
      <c r="U79" s="221">
        <v>380</v>
      </c>
      <c r="V79" s="221">
        <v>0</v>
      </c>
      <c r="W79" s="221">
        <v>0</v>
      </c>
      <c r="X79" s="244"/>
      <c r="Y79" s="244">
        <v>2016</v>
      </c>
      <c r="Z79" s="248" t="s">
        <v>1099</v>
      </c>
    </row>
    <row r="80" spans="3:26" s="51" customFormat="1" ht="180" customHeight="1" x14ac:dyDescent="0.25">
      <c r="C80" s="218" t="s">
        <v>1105</v>
      </c>
      <c r="D80" s="244" t="s">
        <v>172</v>
      </c>
      <c r="E80" s="244" t="s">
        <v>886</v>
      </c>
      <c r="F80" s="244" t="s">
        <v>887</v>
      </c>
      <c r="G80" s="244" t="s">
        <v>888</v>
      </c>
      <c r="H80" s="244"/>
      <c r="I80" s="244" t="s">
        <v>189</v>
      </c>
      <c r="J80" s="246">
        <v>0</v>
      </c>
      <c r="K80" s="244">
        <v>750000000</v>
      </c>
      <c r="L80" s="244" t="s">
        <v>339</v>
      </c>
      <c r="M80" s="244" t="s">
        <v>642</v>
      </c>
      <c r="N80" s="244" t="s">
        <v>339</v>
      </c>
      <c r="O80" s="244" t="s">
        <v>222</v>
      </c>
      <c r="P80" s="244" t="s">
        <v>767</v>
      </c>
      <c r="Q80" s="244" t="s">
        <v>869</v>
      </c>
      <c r="R80" s="244">
        <v>778</v>
      </c>
      <c r="S80" s="244" t="s">
        <v>870</v>
      </c>
      <c r="T80" s="244">
        <v>17</v>
      </c>
      <c r="U80" s="221">
        <f>494/1.12</f>
        <v>441.07142857142856</v>
      </c>
      <c r="V80" s="221">
        <v>7498.19</v>
      </c>
      <c r="W80" s="221">
        <f>V80*1.12</f>
        <v>8397.9727999999996</v>
      </c>
      <c r="X80" s="244"/>
      <c r="Y80" s="244">
        <v>2016</v>
      </c>
      <c r="Z80" s="248"/>
    </row>
    <row r="81" spans="3:26" s="51" customFormat="1" ht="180" customHeight="1" x14ac:dyDescent="0.25">
      <c r="C81" s="218" t="s">
        <v>889</v>
      </c>
      <c r="D81" s="244" t="s">
        <v>172</v>
      </c>
      <c r="E81" s="244" t="s">
        <v>890</v>
      </c>
      <c r="F81" s="244" t="s">
        <v>887</v>
      </c>
      <c r="G81" s="264" t="s">
        <v>1161</v>
      </c>
      <c r="H81" s="244"/>
      <c r="I81" s="244" t="s">
        <v>189</v>
      </c>
      <c r="J81" s="246">
        <v>0</v>
      </c>
      <c r="K81" s="244">
        <v>750000000</v>
      </c>
      <c r="L81" s="244" t="s">
        <v>339</v>
      </c>
      <c r="M81" s="244" t="s">
        <v>642</v>
      </c>
      <c r="N81" s="244" t="s">
        <v>339</v>
      </c>
      <c r="O81" s="244" t="s">
        <v>222</v>
      </c>
      <c r="P81" s="244" t="s">
        <v>767</v>
      </c>
      <c r="Q81" s="244" t="s">
        <v>869</v>
      </c>
      <c r="R81" s="244">
        <v>778</v>
      </c>
      <c r="S81" s="244" t="s">
        <v>870</v>
      </c>
      <c r="T81" s="244">
        <v>20</v>
      </c>
      <c r="U81" s="221">
        <v>380</v>
      </c>
      <c r="V81" s="221">
        <v>0</v>
      </c>
      <c r="W81" s="221">
        <v>0</v>
      </c>
      <c r="X81" s="244"/>
      <c r="Y81" s="244">
        <v>2016</v>
      </c>
      <c r="Z81" s="248" t="s">
        <v>1099</v>
      </c>
    </row>
    <row r="82" spans="3:26" s="51" customFormat="1" ht="180" customHeight="1" x14ac:dyDescent="0.25">
      <c r="C82" s="218" t="s">
        <v>1106</v>
      </c>
      <c r="D82" s="244" t="s">
        <v>172</v>
      </c>
      <c r="E82" s="244" t="s">
        <v>890</v>
      </c>
      <c r="F82" s="244" t="s">
        <v>887</v>
      </c>
      <c r="G82" s="264" t="s">
        <v>1161</v>
      </c>
      <c r="H82" s="244"/>
      <c r="I82" s="244" t="s">
        <v>189</v>
      </c>
      <c r="J82" s="246">
        <v>0</v>
      </c>
      <c r="K82" s="244">
        <v>750000000</v>
      </c>
      <c r="L82" s="244" t="s">
        <v>339</v>
      </c>
      <c r="M82" s="244" t="s">
        <v>642</v>
      </c>
      <c r="N82" s="244" t="s">
        <v>339</v>
      </c>
      <c r="O82" s="244" t="s">
        <v>222</v>
      </c>
      <c r="P82" s="244" t="s">
        <v>767</v>
      </c>
      <c r="Q82" s="244" t="s">
        <v>869</v>
      </c>
      <c r="R82" s="244">
        <v>778</v>
      </c>
      <c r="S82" s="244" t="s">
        <v>870</v>
      </c>
      <c r="T82" s="244">
        <v>14</v>
      </c>
      <c r="U82" s="221">
        <v>525</v>
      </c>
      <c r="V82" s="221">
        <v>7350</v>
      </c>
      <c r="W82" s="221">
        <v>8232</v>
      </c>
      <c r="X82" s="244"/>
      <c r="Y82" s="244">
        <v>2016</v>
      </c>
      <c r="Z82" s="248"/>
    </row>
    <row r="83" spans="3:26" s="51" customFormat="1" ht="180" customHeight="1" x14ac:dyDescent="0.25">
      <c r="C83" s="218" t="s">
        <v>891</v>
      </c>
      <c r="D83" s="244" t="s">
        <v>172</v>
      </c>
      <c r="E83" s="244" t="s">
        <v>892</v>
      </c>
      <c r="F83" s="244" t="s">
        <v>893</v>
      </c>
      <c r="G83" s="244" t="s">
        <v>894</v>
      </c>
      <c r="H83" s="244"/>
      <c r="I83" s="244" t="s">
        <v>189</v>
      </c>
      <c r="J83" s="246">
        <v>0</v>
      </c>
      <c r="K83" s="244">
        <v>750000000</v>
      </c>
      <c r="L83" s="244" t="s">
        <v>339</v>
      </c>
      <c r="M83" s="244" t="s">
        <v>642</v>
      </c>
      <c r="N83" s="244" t="s">
        <v>339</v>
      </c>
      <c r="O83" s="244" t="s">
        <v>222</v>
      </c>
      <c r="P83" s="244" t="s">
        <v>767</v>
      </c>
      <c r="Q83" s="244" t="s">
        <v>869</v>
      </c>
      <c r="R83" s="244">
        <v>796</v>
      </c>
      <c r="S83" s="244" t="s">
        <v>435</v>
      </c>
      <c r="T83" s="244">
        <v>500</v>
      </c>
      <c r="U83" s="221">
        <v>22</v>
      </c>
      <c r="V83" s="221">
        <v>0</v>
      </c>
      <c r="W83" s="221">
        <v>0</v>
      </c>
      <c r="X83" s="244"/>
      <c r="Y83" s="244">
        <v>2016</v>
      </c>
      <c r="Z83" s="248" t="s">
        <v>1099</v>
      </c>
    </row>
    <row r="84" spans="3:26" s="51" customFormat="1" ht="180" customHeight="1" x14ac:dyDescent="0.25">
      <c r="C84" s="218" t="s">
        <v>1107</v>
      </c>
      <c r="D84" s="244" t="s">
        <v>172</v>
      </c>
      <c r="E84" s="244" t="s">
        <v>892</v>
      </c>
      <c r="F84" s="244" t="s">
        <v>893</v>
      </c>
      <c r="G84" s="244" t="s">
        <v>894</v>
      </c>
      <c r="H84" s="244"/>
      <c r="I84" s="244" t="s">
        <v>189</v>
      </c>
      <c r="J84" s="246">
        <v>0</v>
      </c>
      <c r="K84" s="244">
        <v>750000000</v>
      </c>
      <c r="L84" s="244" t="s">
        <v>339</v>
      </c>
      <c r="M84" s="244" t="s">
        <v>642</v>
      </c>
      <c r="N84" s="244" t="s">
        <v>339</v>
      </c>
      <c r="O84" s="244" t="s">
        <v>222</v>
      </c>
      <c r="P84" s="244" t="s">
        <v>767</v>
      </c>
      <c r="Q84" s="244" t="s">
        <v>869</v>
      </c>
      <c r="R84" s="244">
        <v>796</v>
      </c>
      <c r="S84" s="244" t="s">
        <v>435</v>
      </c>
      <c r="T84" s="244">
        <v>235</v>
      </c>
      <c r="U84" s="221">
        <v>46.42</v>
      </c>
      <c r="V84" s="221">
        <v>10908.7</v>
      </c>
      <c r="W84" s="221">
        <f>V84*1.12</f>
        <v>12217.744000000002</v>
      </c>
      <c r="X84" s="244"/>
      <c r="Y84" s="244">
        <v>2016</v>
      </c>
      <c r="Z84" s="248"/>
    </row>
    <row r="85" spans="3:26" s="51" customFormat="1" ht="180" customHeight="1" x14ac:dyDescent="0.25">
      <c r="C85" s="218" t="s">
        <v>895</v>
      </c>
      <c r="D85" s="244" t="s">
        <v>172</v>
      </c>
      <c r="E85" s="244" t="s">
        <v>896</v>
      </c>
      <c r="F85" s="244" t="s">
        <v>897</v>
      </c>
      <c r="G85" s="244" t="s">
        <v>898</v>
      </c>
      <c r="H85" s="244"/>
      <c r="I85" s="244" t="s">
        <v>189</v>
      </c>
      <c r="J85" s="246">
        <v>0</v>
      </c>
      <c r="K85" s="244">
        <v>750000000</v>
      </c>
      <c r="L85" s="244" t="s">
        <v>339</v>
      </c>
      <c r="M85" s="244" t="s">
        <v>642</v>
      </c>
      <c r="N85" s="244" t="s">
        <v>339</v>
      </c>
      <c r="O85" s="244" t="s">
        <v>222</v>
      </c>
      <c r="P85" s="244" t="s">
        <v>767</v>
      </c>
      <c r="Q85" s="244" t="s">
        <v>869</v>
      </c>
      <c r="R85" s="244">
        <v>796</v>
      </c>
      <c r="S85" s="244" t="s">
        <v>435</v>
      </c>
      <c r="T85" s="244">
        <v>20</v>
      </c>
      <c r="U85" s="221">
        <v>19459.821428571428</v>
      </c>
      <c r="V85" s="221">
        <v>0</v>
      </c>
      <c r="W85" s="221">
        <v>0</v>
      </c>
      <c r="X85" s="244"/>
      <c r="Y85" s="244">
        <v>2016</v>
      </c>
      <c r="Z85" s="248" t="s">
        <v>1108</v>
      </c>
    </row>
    <row r="86" spans="3:26" s="51" customFormat="1" ht="180" customHeight="1" x14ac:dyDescent="0.25">
      <c r="C86" s="218" t="s">
        <v>1111</v>
      </c>
      <c r="D86" s="244" t="s">
        <v>172</v>
      </c>
      <c r="E86" s="244" t="s">
        <v>1109</v>
      </c>
      <c r="F86" s="244" t="s">
        <v>897</v>
      </c>
      <c r="G86" s="244" t="s">
        <v>1110</v>
      </c>
      <c r="H86" s="244"/>
      <c r="I86" s="244" t="s">
        <v>189</v>
      </c>
      <c r="J86" s="246">
        <v>0</v>
      </c>
      <c r="K86" s="244">
        <v>750000000</v>
      </c>
      <c r="L86" s="244" t="s">
        <v>339</v>
      </c>
      <c r="M86" s="244" t="s">
        <v>642</v>
      </c>
      <c r="N86" s="244" t="s">
        <v>339</v>
      </c>
      <c r="O86" s="244" t="s">
        <v>222</v>
      </c>
      <c r="P86" s="244" t="s">
        <v>767</v>
      </c>
      <c r="Q86" s="244" t="s">
        <v>869</v>
      </c>
      <c r="R86" s="244">
        <v>796</v>
      </c>
      <c r="S86" s="244" t="s">
        <v>435</v>
      </c>
      <c r="T86" s="244">
        <v>7</v>
      </c>
      <c r="U86" s="221">
        <v>42671.42</v>
      </c>
      <c r="V86" s="221">
        <f>T86*U86</f>
        <v>298699.94</v>
      </c>
      <c r="W86" s="221">
        <f>V86*1.12</f>
        <v>334543.93280000001</v>
      </c>
      <c r="X86" s="244"/>
      <c r="Y86" s="244">
        <v>2016</v>
      </c>
      <c r="Z86" s="248"/>
    </row>
    <row r="87" spans="3:26" s="51" customFormat="1" ht="180" customHeight="1" x14ac:dyDescent="0.25">
      <c r="C87" s="218" t="s">
        <v>899</v>
      </c>
      <c r="D87" s="219" t="s">
        <v>172</v>
      </c>
      <c r="E87" s="219" t="s">
        <v>900</v>
      </c>
      <c r="F87" s="219" t="s">
        <v>901</v>
      </c>
      <c r="G87" s="219" t="s">
        <v>902</v>
      </c>
      <c r="H87" s="219" t="s">
        <v>903</v>
      </c>
      <c r="I87" s="219" t="s">
        <v>201</v>
      </c>
      <c r="J87" s="220">
        <v>0</v>
      </c>
      <c r="K87" s="219">
        <v>750000000</v>
      </c>
      <c r="L87" s="219" t="s">
        <v>339</v>
      </c>
      <c r="M87" s="219" t="s">
        <v>767</v>
      </c>
      <c r="N87" s="219" t="s">
        <v>339</v>
      </c>
      <c r="O87" s="219" t="s">
        <v>222</v>
      </c>
      <c r="P87" s="219" t="s">
        <v>628</v>
      </c>
      <c r="Q87" s="219" t="s">
        <v>869</v>
      </c>
      <c r="R87" s="219">
        <v>796</v>
      </c>
      <c r="S87" s="219" t="s">
        <v>435</v>
      </c>
      <c r="T87" s="219">
        <v>5</v>
      </c>
      <c r="U87" s="221">
        <v>710455.9</v>
      </c>
      <c r="V87" s="221">
        <v>3552279.5</v>
      </c>
      <c r="W87" s="221">
        <f t="shared" si="2"/>
        <v>3978553.0400000005</v>
      </c>
      <c r="X87" s="219"/>
      <c r="Y87" s="219">
        <v>2016</v>
      </c>
      <c r="Z87" s="222"/>
    </row>
    <row r="88" spans="3:26" s="51" customFormat="1" ht="180" customHeight="1" x14ac:dyDescent="0.25">
      <c r="C88" s="218" t="s">
        <v>1030</v>
      </c>
      <c r="D88" s="97" t="s">
        <v>172</v>
      </c>
      <c r="E88" s="97" t="s">
        <v>916</v>
      </c>
      <c r="F88" s="97" t="s">
        <v>917</v>
      </c>
      <c r="G88" s="97" t="s">
        <v>918</v>
      </c>
      <c r="H88" s="97" t="s">
        <v>919</v>
      </c>
      <c r="I88" s="97" t="s">
        <v>176</v>
      </c>
      <c r="J88" s="98">
        <v>0</v>
      </c>
      <c r="K88" s="97">
        <v>750000000</v>
      </c>
      <c r="L88" s="97" t="s">
        <v>339</v>
      </c>
      <c r="M88" s="97" t="s">
        <v>920</v>
      </c>
      <c r="N88" s="97" t="s">
        <v>451</v>
      </c>
      <c r="O88" s="97" t="s">
        <v>222</v>
      </c>
      <c r="P88" s="97" t="s">
        <v>921</v>
      </c>
      <c r="Q88" s="97" t="s">
        <v>452</v>
      </c>
      <c r="R88" s="227" t="s">
        <v>453</v>
      </c>
      <c r="S88" s="97" t="s">
        <v>435</v>
      </c>
      <c r="T88" s="97">
        <v>1</v>
      </c>
      <c r="U88" s="228">
        <v>1398511</v>
      </c>
      <c r="V88" s="228">
        <f>T88*U88</f>
        <v>1398511</v>
      </c>
      <c r="W88" s="228">
        <f t="shared" si="2"/>
        <v>1566332.32</v>
      </c>
      <c r="X88" s="97"/>
      <c r="Y88" s="97">
        <v>2016</v>
      </c>
      <c r="Z88" s="97"/>
    </row>
    <row r="89" spans="3:26" s="51" customFormat="1" ht="180" customHeight="1" x14ac:dyDescent="0.25">
      <c r="C89" s="218" t="s">
        <v>1031</v>
      </c>
      <c r="D89" s="97" t="s">
        <v>172</v>
      </c>
      <c r="E89" s="97" t="s">
        <v>916</v>
      </c>
      <c r="F89" s="97" t="s">
        <v>917</v>
      </c>
      <c r="G89" s="97" t="s">
        <v>918</v>
      </c>
      <c r="H89" s="97" t="s">
        <v>922</v>
      </c>
      <c r="I89" s="97" t="s">
        <v>176</v>
      </c>
      <c r="J89" s="98">
        <v>0</v>
      </c>
      <c r="K89" s="97">
        <v>750000000</v>
      </c>
      <c r="L89" s="97" t="s">
        <v>339</v>
      </c>
      <c r="M89" s="97" t="s">
        <v>920</v>
      </c>
      <c r="N89" s="97" t="s">
        <v>451</v>
      </c>
      <c r="O89" s="97" t="s">
        <v>222</v>
      </c>
      <c r="P89" s="97" t="s">
        <v>921</v>
      </c>
      <c r="Q89" s="97" t="s">
        <v>452</v>
      </c>
      <c r="R89" s="97" t="s">
        <v>453</v>
      </c>
      <c r="S89" s="97" t="s">
        <v>435</v>
      </c>
      <c r="T89" s="97">
        <v>1</v>
      </c>
      <c r="U89" s="164">
        <v>557521</v>
      </c>
      <c r="V89" s="228">
        <f>T89*U89</f>
        <v>557521</v>
      </c>
      <c r="W89" s="228">
        <f t="shared" si="2"/>
        <v>624423.52</v>
      </c>
      <c r="X89" s="97"/>
      <c r="Y89" s="97">
        <v>2016</v>
      </c>
      <c r="Z89" s="97"/>
    </row>
    <row r="90" spans="3:26" s="51" customFormat="1" ht="180" customHeight="1" x14ac:dyDescent="0.25">
      <c r="C90" s="218" t="s">
        <v>1032</v>
      </c>
      <c r="D90" s="97" t="s">
        <v>172</v>
      </c>
      <c r="E90" s="97" t="s">
        <v>916</v>
      </c>
      <c r="F90" s="97" t="s">
        <v>917</v>
      </c>
      <c r="G90" s="97" t="s">
        <v>918</v>
      </c>
      <c r="H90" s="97" t="s">
        <v>923</v>
      </c>
      <c r="I90" s="97" t="s">
        <v>176</v>
      </c>
      <c r="J90" s="98">
        <v>0</v>
      </c>
      <c r="K90" s="97">
        <v>750000000</v>
      </c>
      <c r="L90" s="97" t="s">
        <v>339</v>
      </c>
      <c r="M90" s="97" t="s">
        <v>920</v>
      </c>
      <c r="N90" s="97" t="s">
        <v>451</v>
      </c>
      <c r="O90" s="97" t="s">
        <v>222</v>
      </c>
      <c r="P90" s="97" t="s">
        <v>921</v>
      </c>
      <c r="Q90" s="97" t="s">
        <v>452</v>
      </c>
      <c r="R90" s="97" t="s">
        <v>453</v>
      </c>
      <c r="S90" s="97" t="s">
        <v>435</v>
      </c>
      <c r="T90" s="97">
        <v>1</v>
      </c>
      <c r="U90" s="164">
        <v>435093</v>
      </c>
      <c r="V90" s="228">
        <f>T90*U90</f>
        <v>435093</v>
      </c>
      <c r="W90" s="228">
        <f t="shared" si="2"/>
        <v>487304.16000000003</v>
      </c>
      <c r="X90" s="97"/>
      <c r="Y90" s="97">
        <v>2016</v>
      </c>
      <c r="Z90" s="97"/>
    </row>
    <row r="91" spans="3:26" s="51" customFormat="1" ht="180" customHeight="1" x14ac:dyDescent="0.25">
      <c r="C91" s="218" t="s">
        <v>1033</v>
      </c>
      <c r="D91" s="97" t="s">
        <v>172</v>
      </c>
      <c r="E91" s="97" t="s">
        <v>916</v>
      </c>
      <c r="F91" s="97" t="s">
        <v>917</v>
      </c>
      <c r="G91" s="97" t="s">
        <v>918</v>
      </c>
      <c r="H91" s="97" t="s">
        <v>924</v>
      </c>
      <c r="I91" s="97" t="s">
        <v>176</v>
      </c>
      <c r="J91" s="98">
        <v>0</v>
      </c>
      <c r="K91" s="97">
        <v>750000000</v>
      </c>
      <c r="L91" s="97" t="s">
        <v>339</v>
      </c>
      <c r="M91" s="97" t="s">
        <v>920</v>
      </c>
      <c r="N91" s="97" t="s">
        <v>451</v>
      </c>
      <c r="O91" s="97" t="s">
        <v>222</v>
      </c>
      <c r="P91" s="97" t="s">
        <v>921</v>
      </c>
      <c r="Q91" s="97" t="s">
        <v>452</v>
      </c>
      <c r="R91" s="227" t="s">
        <v>453</v>
      </c>
      <c r="S91" s="97" t="s">
        <v>435</v>
      </c>
      <c r="T91" s="97">
        <v>1</v>
      </c>
      <c r="U91" s="228">
        <v>215663</v>
      </c>
      <c r="V91" s="228">
        <f>T91*U91</f>
        <v>215663</v>
      </c>
      <c r="W91" s="228">
        <f t="shared" si="2"/>
        <v>241542.56000000003</v>
      </c>
      <c r="X91" s="97"/>
      <c r="Y91" s="97">
        <v>2016</v>
      </c>
      <c r="Z91" s="97"/>
    </row>
    <row r="92" spans="3:26" s="51" customFormat="1" ht="180" customHeight="1" x14ac:dyDescent="0.25">
      <c r="C92" s="218" t="s">
        <v>1034</v>
      </c>
      <c r="D92" s="234" t="s">
        <v>172</v>
      </c>
      <c r="E92" s="234" t="s">
        <v>925</v>
      </c>
      <c r="F92" s="234" t="s">
        <v>926</v>
      </c>
      <c r="G92" s="234" t="s">
        <v>927</v>
      </c>
      <c r="H92" s="234" t="s">
        <v>928</v>
      </c>
      <c r="I92" s="234" t="s">
        <v>201</v>
      </c>
      <c r="J92" s="251">
        <v>0</v>
      </c>
      <c r="K92" s="234">
        <v>750000000</v>
      </c>
      <c r="L92" s="234" t="s">
        <v>339</v>
      </c>
      <c r="M92" s="234" t="s">
        <v>241</v>
      </c>
      <c r="N92" s="234" t="s">
        <v>451</v>
      </c>
      <c r="O92" s="234" t="s">
        <v>222</v>
      </c>
      <c r="P92" s="234" t="s">
        <v>615</v>
      </c>
      <c r="Q92" s="234" t="s">
        <v>452</v>
      </c>
      <c r="R92" s="252" t="s">
        <v>453</v>
      </c>
      <c r="S92" s="234" t="s">
        <v>435</v>
      </c>
      <c r="T92" s="234">
        <v>2</v>
      </c>
      <c r="U92" s="228">
        <v>81899</v>
      </c>
      <c r="V92" s="228">
        <v>0</v>
      </c>
      <c r="W92" s="228">
        <v>0</v>
      </c>
      <c r="X92" s="234"/>
      <c r="Y92" s="234">
        <v>2016</v>
      </c>
      <c r="Z92" s="234">
        <v>11.14</v>
      </c>
    </row>
    <row r="93" spans="3:26" s="51" customFormat="1" ht="180" customHeight="1" x14ac:dyDescent="0.25">
      <c r="C93" s="218" t="s">
        <v>1690</v>
      </c>
      <c r="D93" s="234" t="s">
        <v>172</v>
      </c>
      <c r="E93" s="234" t="s">
        <v>925</v>
      </c>
      <c r="F93" s="234" t="s">
        <v>926</v>
      </c>
      <c r="G93" s="234" t="s">
        <v>927</v>
      </c>
      <c r="H93" s="234" t="s">
        <v>928</v>
      </c>
      <c r="I93" s="234" t="s">
        <v>201</v>
      </c>
      <c r="J93" s="251">
        <v>0</v>
      </c>
      <c r="K93" s="234">
        <v>750000000</v>
      </c>
      <c r="L93" s="234" t="s">
        <v>339</v>
      </c>
      <c r="M93" s="234" t="s">
        <v>767</v>
      </c>
      <c r="N93" s="234" t="s">
        <v>451</v>
      </c>
      <c r="O93" s="234" t="s">
        <v>222</v>
      </c>
      <c r="P93" s="234" t="s">
        <v>663</v>
      </c>
      <c r="Q93" s="234" t="s">
        <v>452</v>
      </c>
      <c r="R93" s="252" t="s">
        <v>453</v>
      </c>
      <c r="S93" s="234" t="s">
        <v>435</v>
      </c>
      <c r="T93" s="234">
        <v>2</v>
      </c>
      <c r="U93" s="228">
        <v>81899</v>
      </c>
      <c r="V93" s="228">
        <f>U93*T93</f>
        <v>163798</v>
      </c>
      <c r="W93" s="228">
        <f>V93*1.12</f>
        <v>183453.76</v>
      </c>
      <c r="X93" s="234"/>
      <c r="Y93" s="234">
        <v>2016</v>
      </c>
      <c r="Z93" s="234"/>
    </row>
    <row r="94" spans="3:26" s="51" customFormat="1" ht="180" customHeight="1" x14ac:dyDescent="0.25">
      <c r="C94" s="218" t="s">
        <v>1035</v>
      </c>
      <c r="D94" s="234" t="s">
        <v>172</v>
      </c>
      <c r="E94" s="234" t="s">
        <v>929</v>
      </c>
      <c r="F94" s="234" t="s">
        <v>930</v>
      </c>
      <c r="G94" s="234" t="s">
        <v>931</v>
      </c>
      <c r="H94" s="234" t="s">
        <v>932</v>
      </c>
      <c r="I94" s="234" t="s">
        <v>201</v>
      </c>
      <c r="J94" s="251">
        <v>0</v>
      </c>
      <c r="K94" s="234">
        <v>750000000</v>
      </c>
      <c r="L94" s="234" t="s">
        <v>339</v>
      </c>
      <c r="M94" s="234" t="s">
        <v>241</v>
      </c>
      <c r="N94" s="234" t="s">
        <v>451</v>
      </c>
      <c r="O94" s="234" t="s">
        <v>222</v>
      </c>
      <c r="P94" s="234" t="s">
        <v>615</v>
      </c>
      <c r="Q94" s="234" t="s">
        <v>452</v>
      </c>
      <c r="R94" s="252" t="s">
        <v>453</v>
      </c>
      <c r="S94" s="234" t="s">
        <v>435</v>
      </c>
      <c r="T94" s="234">
        <v>1</v>
      </c>
      <c r="U94" s="253">
        <v>50211</v>
      </c>
      <c r="V94" s="228">
        <v>0</v>
      </c>
      <c r="W94" s="228">
        <v>0</v>
      </c>
      <c r="X94" s="234"/>
      <c r="Y94" s="234">
        <v>2016</v>
      </c>
      <c r="Z94" s="234">
        <v>11.14</v>
      </c>
    </row>
    <row r="95" spans="3:26" s="51" customFormat="1" ht="180" customHeight="1" x14ac:dyDescent="0.25">
      <c r="C95" s="218" t="s">
        <v>1691</v>
      </c>
      <c r="D95" s="234" t="s">
        <v>172</v>
      </c>
      <c r="E95" s="234" t="s">
        <v>929</v>
      </c>
      <c r="F95" s="234" t="s">
        <v>930</v>
      </c>
      <c r="G95" s="234" t="s">
        <v>931</v>
      </c>
      <c r="H95" s="234" t="s">
        <v>932</v>
      </c>
      <c r="I95" s="234" t="s">
        <v>201</v>
      </c>
      <c r="J95" s="251">
        <v>0</v>
      </c>
      <c r="K95" s="234">
        <v>750000000</v>
      </c>
      <c r="L95" s="234" t="s">
        <v>339</v>
      </c>
      <c r="M95" s="234" t="s">
        <v>767</v>
      </c>
      <c r="N95" s="234" t="s">
        <v>451</v>
      </c>
      <c r="O95" s="234" t="s">
        <v>222</v>
      </c>
      <c r="P95" s="234" t="s">
        <v>663</v>
      </c>
      <c r="Q95" s="234" t="s">
        <v>452</v>
      </c>
      <c r="R95" s="252" t="s">
        <v>453</v>
      </c>
      <c r="S95" s="234" t="s">
        <v>435</v>
      </c>
      <c r="T95" s="234">
        <v>1</v>
      </c>
      <c r="U95" s="253">
        <v>50211</v>
      </c>
      <c r="V95" s="228">
        <f>U95*T95</f>
        <v>50211</v>
      </c>
      <c r="W95" s="228">
        <f>V95*1.12</f>
        <v>56236.320000000007</v>
      </c>
      <c r="X95" s="234"/>
      <c r="Y95" s="234">
        <v>2016</v>
      </c>
      <c r="Z95" s="234"/>
    </row>
    <row r="96" spans="3:26" s="51" customFormat="1" ht="180" customHeight="1" x14ac:dyDescent="0.25">
      <c r="C96" s="218" t="s">
        <v>1036</v>
      </c>
      <c r="D96" s="234" t="s">
        <v>172</v>
      </c>
      <c r="E96" s="234" t="s">
        <v>933</v>
      </c>
      <c r="F96" s="234" t="s">
        <v>934</v>
      </c>
      <c r="G96" s="234" t="s">
        <v>935</v>
      </c>
      <c r="H96" s="234" t="s">
        <v>936</v>
      </c>
      <c r="I96" s="234" t="s">
        <v>201</v>
      </c>
      <c r="J96" s="251">
        <v>0</v>
      </c>
      <c r="K96" s="234">
        <v>750000000</v>
      </c>
      <c r="L96" s="234" t="s">
        <v>339</v>
      </c>
      <c r="M96" s="234" t="s">
        <v>241</v>
      </c>
      <c r="N96" s="234" t="s">
        <v>451</v>
      </c>
      <c r="O96" s="234" t="s">
        <v>222</v>
      </c>
      <c r="P96" s="234" t="s">
        <v>615</v>
      </c>
      <c r="Q96" s="234" t="s">
        <v>452</v>
      </c>
      <c r="R96" s="252" t="s">
        <v>453</v>
      </c>
      <c r="S96" s="234" t="s">
        <v>435</v>
      </c>
      <c r="T96" s="234">
        <v>1</v>
      </c>
      <c r="U96" s="253">
        <v>86182</v>
      </c>
      <c r="V96" s="228">
        <v>0</v>
      </c>
      <c r="W96" s="228">
        <v>0</v>
      </c>
      <c r="X96" s="234"/>
      <c r="Y96" s="234">
        <v>2016</v>
      </c>
      <c r="Z96" s="234">
        <v>11.14</v>
      </c>
    </row>
    <row r="97" spans="3:26" s="51" customFormat="1" ht="180" customHeight="1" x14ac:dyDescent="0.25">
      <c r="C97" s="218" t="s">
        <v>1692</v>
      </c>
      <c r="D97" s="234" t="s">
        <v>172</v>
      </c>
      <c r="E97" s="234" t="s">
        <v>933</v>
      </c>
      <c r="F97" s="234" t="s">
        <v>934</v>
      </c>
      <c r="G97" s="234" t="s">
        <v>935</v>
      </c>
      <c r="H97" s="234" t="s">
        <v>936</v>
      </c>
      <c r="I97" s="234" t="s">
        <v>201</v>
      </c>
      <c r="J97" s="251">
        <v>0</v>
      </c>
      <c r="K97" s="234">
        <v>750000000</v>
      </c>
      <c r="L97" s="234" t="s">
        <v>339</v>
      </c>
      <c r="M97" s="234" t="s">
        <v>767</v>
      </c>
      <c r="N97" s="234" t="s">
        <v>451</v>
      </c>
      <c r="O97" s="234" t="s">
        <v>222</v>
      </c>
      <c r="P97" s="234" t="s">
        <v>663</v>
      </c>
      <c r="Q97" s="234" t="s">
        <v>452</v>
      </c>
      <c r="R97" s="252" t="s">
        <v>453</v>
      </c>
      <c r="S97" s="234" t="s">
        <v>435</v>
      </c>
      <c r="T97" s="234">
        <v>1</v>
      </c>
      <c r="U97" s="253">
        <v>86182</v>
      </c>
      <c r="V97" s="228">
        <f>U97*T97</f>
        <v>86182</v>
      </c>
      <c r="W97" s="228">
        <f>V97*1.12</f>
        <v>96523.840000000011</v>
      </c>
      <c r="X97" s="234"/>
      <c r="Y97" s="234">
        <v>2016</v>
      </c>
      <c r="Z97" s="234"/>
    </row>
    <row r="98" spans="3:26" s="51" customFormat="1" ht="180" customHeight="1" x14ac:dyDescent="0.25">
      <c r="C98" s="218" t="s">
        <v>1037</v>
      </c>
      <c r="D98" s="234" t="s">
        <v>172</v>
      </c>
      <c r="E98" s="234" t="s">
        <v>933</v>
      </c>
      <c r="F98" s="234" t="s">
        <v>934</v>
      </c>
      <c r="G98" s="234" t="s">
        <v>935</v>
      </c>
      <c r="H98" s="234" t="s">
        <v>937</v>
      </c>
      <c r="I98" s="234" t="s">
        <v>201</v>
      </c>
      <c r="J98" s="251">
        <v>0</v>
      </c>
      <c r="K98" s="234">
        <v>750000000</v>
      </c>
      <c r="L98" s="234" t="s">
        <v>339</v>
      </c>
      <c r="M98" s="234" t="s">
        <v>241</v>
      </c>
      <c r="N98" s="234" t="s">
        <v>451</v>
      </c>
      <c r="O98" s="234" t="s">
        <v>222</v>
      </c>
      <c r="P98" s="234" t="s">
        <v>615</v>
      </c>
      <c r="Q98" s="234" t="s">
        <v>452</v>
      </c>
      <c r="R98" s="252" t="s">
        <v>453</v>
      </c>
      <c r="S98" s="234" t="s">
        <v>435</v>
      </c>
      <c r="T98" s="234">
        <v>1</v>
      </c>
      <c r="U98" s="228">
        <v>86182</v>
      </c>
      <c r="V98" s="228">
        <v>0</v>
      </c>
      <c r="W98" s="228">
        <v>0</v>
      </c>
      <c r="X98" s="234"/>
      <c r="Y98" s="234">
        <v>2016</v>
      </c>
      <c r="Z98" s="234">
        <v>11.14</v>
      </c>
    </row>
    <row r="99" spans="3:26" s="51" customFormat="1" ht="180" customHeight="1" x14ac:dyDescent="0.25">
      <c r="C99" s="218" t="s">
        <v>1693</v>
      </c>
      <c r="D99" s="234" t="s">
        <v>172</v>
      </c>
      <c r="E99" s="234" t="s">
        <v>933</v>
      </c>
      <c r="F99" s="234" t="s">
        <v>934</v>
      </c>
      <c r="G99" s="234" t="s">
        <v>935</v>
      </c>
      <c r="H99" s="234" t="s">
        <v>937</v>
      </c>
      <c r="I99" s="234" t="s">
        <v>201</v>
      </c>
      <c r="J99" s="251">
        <v>0</v>
      </c>
      <c r="K99" s="234">
        <v>750000000</v>
      </c>
      <c r="L99" s="234" t="s">
        <v>339</v>
      </c>
      <c r="M99" s="234" t="s">
        <v>767</v>
      </c>
      <c r="N99" s="234" t="s">
        <v>451</v>
      </c>
      <c r="O99" s="234" t="s">
        <v>222</v>
      </c>
      <c r="P99" s="234" t="s">
        <v>663</v>
      </c>
      <c r="Q99" s="234" t="s">
        <v>452</v>
      </c>
      <c r="R99" s="252" t="s">
        <v>453</v>
      </c>
      <c r="S99" s="234" t="s">
        <v>435</v>
      </c>
      <c r="T99" s="234">
        <v>1</v>
      </c>
      <c r="U99" s="228">
        <v>86182</v>
      </c>
      <c r="V99" s="228">
        <f>U99*T99</f>
        <v>86182</v>
      </c>
      <c r="W99" s="228">
        <f>V99*1.12</f>
        <v>96523.840000000011</v>
      </c>
      <c r="X99" s="234"/>
      <c r="Y99" s="234">
        <v>2016</v>
      </c>
      <c r="Z99" s="234"/>
    </row>
    <row r="100" spans="3:26" s="51" customFormat="1" ht="180" customHeight="1" x14ac:dyDescent="0.25">
      <c r="C100" s="218" t="s">
        <v>1038</v>
      </c>
      <c r="D100" s="234" t="s">
        <v>172</v>
      </c>
      <c r="E100" s="234" t="s">
        <v>933</v>
      </c>
      <c r="F100" s="234" t="s">
        <v>934</v>
      </c>
      <c r="G100" s="234" t="s">
        <v>935</v>
      </c>
      <c r="H100" s="234" t="s">
        <v>938</v>
      </c>
      <c r="I100" s="234" t="s">
        <v>201</v>
      </c>
      <c r="J100" s="251">
        <v>0</v>
      </c>
      <c r="K100" s="234">
        <v>750000000</v>
      </c>
      <c r="L100" s="234" t="s">
        <v>339</v>
      </c>
      <c r="M100" s="234" t="s">
        <v>241</v>
      </c>
      <c r="N100" s="234" t="s">
        <v>451</v>
      </c>
      <c r="O100" s="234" t="s">
        <v>222</v>
      </c>
      <c r="P100" s="234" t="s">
        <v>615</v>
      </c>
      <c r="Q100" s="234" t="s">
        <v>452</v>
      </c>
      <c r="R100" s="252" t="s">
        <v>453</v>
      </c>
      <c r="S100" s="234" t="s">
        <v>435</v>
      </c>
      <c r="T100" s="234">
        <v>1</v>
      </c>
      <c r="U100" s="253">
        <v>118237</v>
      </c>
      <c r="V100" s="228">
        <v>0</v>
      </c>
      <c r="W100" s="228">
        <v>0</v>
      </c>
      <c r="X100" s="234"/>
      <c r="Y100" s="234">
        <v>2016</v>
      </c>
      <c r="Z100" s="234">
        <v>11.14</v>
      </c>
    </row>
    <row r="101" spans="3:26" s="51" customFormat="1" ht="180" customHeight="1" x14ac:dyDescent="0.25">
      <c r="C101" s="218" t="s">
        <v>1694</v>
      </c>
      <c r="D101" s="234" t="s">
        <v>172</v>
      </c>
      <c r="E101" s="234" t="s">
        <v>933</v>
      </c>
      <c r="F101" s="234" t="s">
        <v>934</v>
      </c>
      <c r="G101" s="234" t="s">
        <v>935</v>
      </c>
      <c r="H101" s="234" t="s">
        <v>938</v>
      </c>
      <c r="I101" s="234" t="s">
        <v>201</v>
      </c>
      <c r="J101" s="251">
        <v>0</v>
      </c>
      <c r="K101" s="234">
        <v>750000000</v>
      </c>
      <c r="L101" s="234" t="s">
        <v>339</v>
      </c>
      <c r="M101" s="234" t="s">
        <v>767</v>
      </c>
      <c r="N101" s="234" t="s">
        <v>451</v>
      </c>
      <c r="O101" s="234" t="s">
        <v>222</v>
      </c>
      <c r="P101" s="234" t="s">
        <v>663</v>
      </c>
      <c r="Q101" s="234" t="s">
        <v>452</v>
      </c>
      <c r="R101" s="252" t="s">
        <v>453</v>
      </c>
      <c r="S101" s="234" t="s">
        <v>435</v>
      </c>
      <c r="T101" s="234">
        <v>1</v>
      </c>
      <c r="U101" s="253">
        <v>118237</v>
      </c>
      <c r="V101" s="228">
        <f>U101*T101</f>
        <v>118237</v>
      </c>
      <c r="W101" s="228">
        <f>V101*1.12</f>
        <v>132425.44</v>
      </c>
      <c r="X101" s="234"/>
      <c r="Y101" s="234">
        <v>2016</v>
      </c>
      <c r="Z101" s="234"/>
    </row>
    <row r="102" spans="3:26" s="51" customFormat="1" ht="180" customHeight="1" x14ac:dyDescent="0.25">
      <c r="C102" s="218" t="s">
        <v>1039</v>
      </c>
      <c r="D102" s="97" t="s">
        <v>172</v>
      </c>
      <c r="E102" s="97" t="s">
        <v>916</v>
      </c>
      <c r="F102" s="97" t="s">
        <v>917</v>
      </c>
      <c r="G102" s="97" t="s">
        <v>918</v>
      </c>
      <c r="H102" s="97" t="s">
        <v>939</v>
      </c>
      <c r="I102" s="97" t="s">
        <v>176</v>
      </c>
      <c r="J102" s="98">
        <v>0</v>
      </c>
      <c r="K102" s="97">
        <v>750000000</v>
      </c>
      <c r="L102" s="97" t="s">
        <v>339</v>
      </c>
      <c r="M102" s="97" t="s">
        <v>940</v>
      </c>
      <c r="N102" s="97" t="s">
        <v>473</v>
      </c>
      <c r="O102" s="97" t="s">
        <v>222</v>
      </c>
      <c r="P102" s="97" t="s">
        <v>921</v>
      </c>
      <c r="Q102" s="97" t="s">
        <v>452</v>
      </c>
      <c r="R102" s="227" t="s">
        <v>453</v>
      </c>
      <c r="S102" s="97" t="s">
        <v>435</v>
      </c>
      <c r="T102" s="97">
        <v>4</v>
      </c>
      <c r="U102" s="164">
        <v>93159</v>
      </c>
      <c r="V102" s="228">
        <f t="shared" ref="V102:V127" si="4">U102*T102</f>
        <v>372636</v>
      </c>
      <c r="W102" s="228">
        <f t="shared" si="2"/>
        <v>417352.32000000007</v>
      </c>
      <c r="X102" s="97"/>
      <c r="Y102" s="97">
        <v>2016</v>
      </c>
      <c r="Z102" s="97"/>
    </row>
    <row r="103" spans="3:26" s="51" customFormat="1" ht="180" customHeight="1" x14ac:dyDescent="0.25">
      <c r="C103" s="218" t="s">
        <v>1040</v>
      </c>
      <c r="D103" s="234" t="s">
        <v>172</v>
      </c>
      <c r="E103" s="234" t="s">
        <v>941</v>
      </c>
      <c r="F103" s="234" t="s">
        <v>942</v>
      </c>
      <c r="G103" s="234" t="s">
        <v>943</v>
      </c>
      <c r="H103" s="234" t="s">
        <v>945</v>
      </c>
      <c r="I103" s="234" t="s">
        <v>201</v>
      </c>
      <c r="J103" s="251">
        <v>0</v>
      </c>
      <c r="K103" s="234">
        <v>750000000</v>
      </c>
      <c r="L103" s="234" t="s">
        <v>339</v>
      </c>
      <c r="M103" s="234" t="s">
        <v>241</v>
      </c>
      <c r="N103" s="234" t="s">
        <v>473</v>
      </c>
      <c r="O103" s="234" t="s">
        <v>222</v>
      </c>
      <c r="P103" s="234" t="s">
        <v>615</v>
      </c>
      <c r="Q103" s="234" t="s">
        <v>452</v>
      </c>
      <c r="R103" s="252" t="s">
        <v>453</v>
      </c>
      <c r="S103" s="234" t="s">
        <v>435</v>
      </c>
      <c r="T103" s="234">
        <v>4</v>
      </c>
      <c r="U103" s="253">
        <v>30300</v>
      </c>
      <c r="V103" s="228">
        <v>0</v>
      </c>
      <c r="W103" s="228">
        <v>0</v>
      </c>
      <c r="X103" s="234"/>
      <c r="Y103" s="234">
        <v>2016</v>
      </c>
      <c r="Z103" s="234">
        <v>11.14</v>
      </c>
    </row>
    <row r="104" spans="3:26" s="51" customFormat="1" ht="180" customHeight="1" x14ac:dyDescent="0.25">
      <c r="C104" s="218" t="s">
        <v>1695</v>
      </c>
      <c r="D104" s="234" t="s">
        <v>172</v>
      </c>
      <c r="E104" s="234" t="s">
        <v>941</v>
      </c>
      <c r="F104" s="234" t="s">
        <v>942</v>
      </c>
      <c r="G104" s="234" t="s">
        <v>943</v>
      </c>
      <c r="H104" s="234" t="s">
        <v>945</v>
      </c>
      <c r="I104" s="234" t="s">
        <v>201</v>
      </c>
      <c r="J104" s="251">
        <v>0</v>
      </c>
      <c r="K104" s="234">
        <v>750000000</v>
      </c>
      <c r="L104" s="234" t="s">
        <v>339</v>
      </c>
      <c r="M104" s="234" t="s">
        <v>767</v>
      </c>
      <c r="N104" s="234" t="s">
        <v>473</v>
      </c>
      <c r="O104" s="234" t="s">
        <v>222</v>
      </c>
      <c r="P104" s="234" t="s">
        <v>663</v>
      </c>
      <c r="Q104" s="234" t="s">
        <v>452</v>
      </c>
      <c r="R104" s="252" t="s">
        <v>453</v>
      </c>
      <c r="S104" s="234" t="s">
        <v>435</v>
      </c>
      <c r="T104" s="234">
        <v>4</v>
      </c>
      <c r="U104" s="253">
        <v>30300</v>
      </c>
      <c r="V104" s="228">
        <f>U104*T104</f>
        <v>121200</v>
      </c>
      <c r="W104" s="228">
        <f>V104*1.12</f>
        <v>135744</v>
      </c>
      <c r="X104" s="234"/>
      <c r="Y104" s="234">
        <v>2016</v>
      </c>
      <c r="Z104" s="234"/>
    </row>
    <row r="105" spans="3:26" s="51" customFormat="1" ht="180" customHeight="1" x14ac:dyDescent="0.25">
      <c r="C105" s="218" t="s">
        <v>1041</v>
      </c>
      <c r="D105" s="234" t="s">
        <v>172</v>
      </c>
      <c r="E105" s="234" t="s">
        <v>941</v>
      </c>
      <c r="F105" s="234" t="s">
        <v>942</v>
      </c>
      <c r="G105" s="234" t="s">
        <v>943</v>
      </c>
      <c r="H105" s="234" t="s">
        <v>944</v>
      </c>
      <c r="I105" s="234" t="s">
        <v>201</v>
      </c>
      <c r="J105" s="251">
        <v>0</v>
      </c>
      <c r="K105" s="234">
        <v>750000000</v>
      </c>
      <c r="L105" s="234" t="s">
        <v>339</v>
      </c>
      <c r="M105" s="234" t="s">
        <v>241</v>
      </c>
      <c r="N105" s="234" t="s">
        <v>473</v>
      </c>
      <c r="O105" s="234" t="s">
        <v>222</v>
      </c>
      <c r="P105" s="234" t="s">
        <v>615</v>
      </c>
      <c r="Q105" s="234" t="s">
        <v>452</v>
      </c>
      <c r="R105" s="252" t="s">
        <v>453</v>
      </c>
      <c r="S105" s="234" t="s">
        <v>435</v>
      </c>
      <c r="T105" s="234">
        <v>4</v>
      </c>
      <c r="U105" s="253">
        <v>45794</v>
      </c>
      <c r="V105" s="228">
        <v>0</v>
      </c>
      <c r="W105" s="228">
        <v>0</v>
      </c>
      <c r="X105" s="234"/>
      <c r="Y105" s="234">
        <v>2016</v>
      </c>
      <c r="Z105" s="234">
        <v>11.14</v>
      </c>
    </row>
    <row r="106" spans="3:26" s="51" customFormat="1" ht="180" customHeight="1" x14ac:dyDescent="0.25">
      <c r="C106" s="218" t="s">
        <v>1696</v>
      </c>
      <c r="D106" s="234" t="s">
        <v>172</v>
      </c>
      <c r="E106" s="234" t="s">
        <v>941</v>
      </c>
      <c r="F106" s="234" t="s">
        <v>942</v>
      </c>
      <c r="G106" s="234" t="s">
        <v>943</v>
      </c>
      <c r="H106" s="234" t="s">
        <v>944</v>
      </c>
      <c r="I106" s="234" t="s">
        <v>201</v>
      </c>
      <c r="J106" s="251">
        <v>0</v>
      </c>
      <c r="K106" s="234">
        <v>750000000</v>
      </c>
      <c r="L106" s="234" t="s">
        <v>339</v>
      </c>
      <c r="M106" s="234" t="s">
        <v>767</v>
      </c>
      <c r="N106" s="234" t="s">
        <v>473</v>
      </c>
      <c r="O106" s="234" t="s">
        <v>222</v>
      </c>
      <c r="P106" s="234" t="s">
        <v>663</v>
      </c>
      <c r="Q106" s="234" t="s">
        <v>452</v>
      </c>
      <c r="R106" s="252" t="s">
        <v>453</v>
      </c>
      <c r="S106" s="234" t="s">
        <v>435</v>
      </c>
      <c r="T106" s="234">
        <v>4</v>
      </c>
      <c r="U106" s="253">
        <v>45794</v>
      </c>
      <c r="V106" s="228">
        <f>U106*T106</f>
        <v>183176</v>
      </c>
      <c r="W106" s="228">
        <f>V106*1.12</f>
        <v>205157.12000000002</v>
      </c>
      <c r="X106" s="234"/>
      <c r="Y106" s="234">
        <v>2016</v>
      </c>
      <c r="Z106" s="234">
        <v>11.14</v>
      </c>
    </row>
    <row r="107" spans="3:26" s="51" customFormat="1" ht="180" customHeight="1" x14ac:dyDescent="0.25">
      <c r="C107" s="218" t="s">
        <v>1042</v>
      </c>
      <c r="D107" s="97" t="s">
        <v>172</v>
      </c>
      <c r="E107" s="97" t="s">
        <v>946</v>
      </c>
      <c r="F107" s="97" t="s">
        <v>947</v>
      </c>
      <c r="G107" s="97" t="s">
        <v>948</v>
      </c>
      <c r="H107" s="97" t="s">
        <v>949</v>
      </c>
      <c r="I107" s="97" t="s">
        <v>201</v>
      </c>
      <c r="J107" s="98">
        <v>0.7</v>
      </c>
      <c r="K107" s="97">
        <v>750000000</v>
      </c>
      <c r="L107" s="97" t="s">
        <v>339</v>
      </c>
      <c r="M107" s="97" t="s">
        <v>241</v>
      </c>
      <c r="N107" s="97" t="s">
        <v>473</v>
      </c>
      <c r="O107" s="97" t="s">
        <v>222</v>
      </c>
      <c r="P107" s="97" t="s">
        <v>950</v>
      </c>
      <c r="Q107" s="97" t="s">
        <v>951</v>
      </c>
      <c r="R107" s="227" t="s">
        <v>453</v>
      </c>
      <c r="S107" s="97" t="s">
        <v>435</v>
      </c>
      <c r="T107" s="97">
        <v>1</v>
      </c>
      <c r="U107" s="164">
        <v>575927</v>
      </c>
      <c r="V107" s="228">
        <f t="shared" si="4"/>
        <v>575927</v>
      </c>
      <c r="W107" s="228">
        <f t="shared" si="2"/>
        <v>645038.24000000011</v>
      </c>
      <c r="X107" s="97" t="s">
        <v>512</v>
      </c>
      <c r="Y107" s="97">
        <v>2016</v>
      </c>
      <c r="Z107" s="97"/>
    </row>
    <row r="108" spans="3:26" s="51" customFormat="1" ht="180" customHeight="1" x14ac:dyDescent="0.25">
      <c r="C108" s="218" t="s">
        <v>1043</v>
      </c>
      <c r="D108" s="97" t="s">
        <v>172</v>
      </c>
      <c r="E108" s="97" t="s">
        <v>916</v>
      </c>
      <c r="F108" s="97" t="s">
        <v>917</v>
      </c>
      <c r="G108" s="97" t="s">
        <v>918</v>
      </c>
      <c r="H108" s="97" t="s">
        <v>952</v>
      </c>
      <c r="I108" s="97" t="s">
        <v>176</v>
      </c>
      <c r="J108" s="98">
        <v>0</v>
      </c>
      <c r="K108" s="97">
        <v>750000000</v>
      </c>
      <c r="L108" s="97" t="s">
        <v>339</v>
      </c>
      <c r="M108" s="97" t="s">
        <v>940</v>
      </c>
      <c r="N108" s="97" t="s">
        <v>473</v>
      </c>
      <c r="O108" s="97" t="s">
        <v>222</v>
      </c>
      <c r="P108" s="97" t="s">
        <v>921</v>
      </c>
      <c r="Q108" s="97" t="s">
        <v>452</v>
      </c>
      <c r="R108" s="227" t="s">
        <v>453</v>
      </c>
      <c r="S108" s="97" t="s">
        <v>435</v>
      </c>
      <c r="T108" s="97">
        <v>2</v>
      </c>
      <c r="U108" s="164">
        <v>114103</v>
      </c>
      <c r="V108" s="228">
        <f t="shared" si="4"/>
        <v>228206</v>
      </c>
      <c r="W108" s="228">
        <f t="shared" si="2"/>
        <v>255590.72000000003</v>
      </c>
      <c r="X108" s="97"/>
      <c r="Y108" s="97">
        <v>2016</v>
      </c>
      <c r="Z108" s="97"/>
    </row>
    <row r="109" spans="3:26" s="51" customFormat="1" ht="180" customHeight="1" x14ac:dyDescent="0.25">
      <c r="C109" s="218" t="s">
        <v>1044</v>
      </c>
      <c r="D109" s="97" t="s">
        <v>172</v>
      </c>
      <c r="E109" s="97" t="s">
        <v>916</v>
      </c>
      <c r="F109" s="97" t="s">
        <v>917</v>
      </c>
      <c r="G109" s="97" t="s">
        <v>918</v>
      </c>
      <c r="H109" s="97" t="s">
        <v>953</v>
      </c>
      <c r="I109" s="97" t="s">
        <v>176</v>
      </c>
      <c r="J109" s="98">
        <v>0</v>
      </c>
      <c r="K109" s="97">
        <v>750000000</v>
      </c>
      <c r="L109" s="97" t="s">
        <v>339</v>
      </c>
      <c r="M109" s="97" t="s">
        <v>940</v>
      </c>
      <c r="N109" s="97" t="s">
        <v>473</v>
      </c>
      <c r="O109" s="97" t="s">
        <v>222</v>
      </c>
      <c r="P109" s="97" t="s">
        <v>921</v>
      </c>
      <c r="Q109" s="97" t="s">
        <v>452</v>
      </c>
      <c r="R109" s="227" t="s">
        <v>453</v>
      </c>
      <c r="S109" s="97" t="s">
        <v>435</v>
      </c>
      <c r="T109" s="97">
        <v>2</v>
      </c>
      <c r="U109" s="164">
        <v>114103</v>
      </c>
      <c r="V109" s="228">
        <f t="shared" si="4"/>
        <v>228206</v>
      </c>
      <c r="W109" s="228">
        <f t="shared" si="2"/>
        <v>255590.72000000003</v>
      </c>
      <c r="X109" s="97"/>
      <c r="Y109" s="97">
        <v>2016</v>
      </c>
      <c r="Z109" s="97"/>
    </row>
    <row r="110" spans="3:26" s="51" customFormat="1" ht="180" customHeight="1" x14ac:dyDescent="0.25">
      <c r="C110" s="218" t="s">
        <v>1045</v>
      </c>
      <c r="D110" s="97" t="s">
        <v>172</v>
      </c>
      <c r="E110" s="97" t="s">
        <v>916</v>
      </c>
      <c r="F110" s="97" t="s">
        <v>917</v>
      </c>
      <c r="G110" s="97" t="s">
        <v>918</v>
      </c>
      <c r="H110" s="97" t="s">
        <v>954</v>
      </c>
      <c r="I110" s="97" t="s">
        <v>176</v>
      </c>
      <c r="J110" s="98">
        <v>0</v>
      </c>
      <c r="K110" s="97">
        <v>750000000</v>
      </c>
      <c r="L110" s="97" t="s">
        <v>339</v>
      </c>
      <c r="M110" s="97" t="s">
        <v>940</v>
      </c>
      <c r="N110" s="97" t="s">
        <v>473</v>
      </c>
      <c r="O110" s="97" t="s">
        <v>222</v>
      </c>
      <c r="P110" s="97" t="s">
        <v>921</v>
      </c>
      <c r="Q110" s="97" t="s">
        <v>452</v>
      </c>
      <c r="R110" s="227" t="s">
        <v>453</v>
      </c>
      <c r="S110" s="97" t="s">
        <v>435</v>
      </c>
      <c r="T110" s="97">
        <v>2</v>
      </c>
      <c r="U110" s="164">
        <v>906885</v>
      </c>
      <c r="V110" s="228">
        <f t="shared" si="4"/>
        <v>1813770</v>
      </c>
      <c r="W110" s="228">
        <f t="shared" si="2"/>
        <v>2031422.4000000001</v>
      </c>
      <c r="X110" s="97"/>
      <c r="Y110" s="97">
        <v>2016</v>
      </c>
      <c r="Z110" s="97"/>
    </row>
    <row r="111" spans="3:26" s="51" customFormat="1" ht="180" customHeight="1" x14ac:dyDescent="0.25">
      <c r="C111" s="218" t="s">
        <v>1046</v>
      </c>
      <c r="D111" s="234" t="s">
        <v>172</v>
      </c>
      <c r="E111" s="234" t="s">
        <v>929</v>
      </c>
      <c r="F111" s="234" t="s">
        <v>930</v>
      </c>
      <c r="G111" s="234" t="s">
        <v>931</v>
      </c>
      <c r="H111" s="234" t="s">
        <v>955</v>
      </c>
      <c r="I111" s="234" t="s">
        <v>201</v>
      </c>
      <c r="J111" s="251">
        <v>0</v>
      </c>
      <c r="K111" s="234">
        <v>750000000</v>
      </c>
      <c r="L111" s="234" t="s">
        <v>339</v>
      </c>
      <c r="M111" s="234" t="s">
        <v>241</v>
      </c>
      <c r="N111" s="234" t="s">
        <v>473</v>
      </c>
      <c r="O111" s="234" t="s">
        <v>222</v>
      </c>
      <c r="P111" s="234" t="s">
        <v>615</v>
      </c>
      <c r="Q111" s="234" t="s">
        <v>452</v>
      </c>
      <c r="R111" s="252" t="s">
        <v>453</v>
      </c>
      <c r="S111" s="234" t="s">
        <v>435</v>
      </c>
      <c r="T111" s="234">
        <v>1</v>
      </c>
      <c r="U111" s="253">
        <v>16968</v>
      </c>
      <c r="V111" s="228">
        <v>0</v>
      </c>
      <c r="W111" s="228">
        <v>0</v>
      </c>
      <c r="X111" s="234"/>
      <c r="Y111" s="234">
        <v>2016</v>
      </c>
      <c r="Z111" s="234">
        <v>11.14</v>
      </c>
    </row>
    <row r="112" spans="3:26" s="51" customFormat="1" ht="180" customHeight="1" x14ac:dyDescent="0.25">
      <c r="C112" s="218" t="s">
        <v>1697</v>
      </c>
      <c r="D112" s="234" t="s">
        <v>172</v>
      </c>
      <c r="E112" s="234" t="s">
        <v>929</v>
      </c>
      <c r="F112" s="234" t="s">
        <v>930</v>
      </c>
      <c r="G112" s="234" t="s">
        <v>931</v>
      </c>
      <c r="H112" s="234" t="s">
        <v>955</v>
      </c>
      <c r="I112" s="234" t="s">
        <v>201</v>
      </c>
      <c r="J112" s="251">
        <v>0</v>
      </c>
      <c r="K112" s="234">
        <v>750000000</v>
      </c>
      <c r="L112" s="234" t="s">
        <v>339</v>
      </c>
      <c r="M112" s="234" t="s">
        <v>767</v>
      </c>
      <c r="N112" s="234" t="s">
        <v>473</v>
      </c>
      <c r="O112" s="234" t="s">
        <v>222</v>
      </c>
      <c r="P112" s="234" t="s">
        <v>663</v>
      </c>
      <c r="Q112" s="234" t="s">
        <v>452</v>
      </c>
      <c r="R112" s="252" t="s">
        <v>453</v>
      </c>
      <c r="S112" s="234" t="s">
        <v>435</v>
      </c>
      <c r="T112" s="234">
        <v>1</v>
      </c>
      <c r="U112" s="253">
        <v>16968</v>
      </c>
      <c r="V112" s="228">
        <f>U112*T112</f>
        <v>16968</v>
      </c>
      <c r="W112" s="228">
        <f>V112*1.12</f>
        <v>19004.160000000003</v>
      </c>
      <c r="X112" s="234"/>
      <c r="Y112" s="234">
        <v>2016</v>
      </c>
      <c r="Z112" s="234"/>
    </row>
    <row r="113" spans="3:26" s="51" customFormat="1" ht="180" customHeight="1" x14ac:dyDescent="0.25">
      <c r="C113" s="218" t="s">
        <v>1047</v>
      </c>
      <c r="D113" s="234" t="s">
        <v>172</v>
      </c>
      <c r="E113" s="234" t="s">
        <v>956</v>
      </c>
      <c r="F113" s="234" t="s">
        <v>957</v>
      </c>
      <c r="G113" s="234" t="s">
        <v>958</v>
      </c>
      <c r="H113" s="234" t="s">
        <v>1698</v>
      </c>
      <c r="I113" s="234" t="s">
        <v>201</v>
      </c>
      <c r="J113" s="251">
        <v>0</v>
      </c>
      <c r="K113" s="234">
        <v>750000000</v>
      </c>
      <c r="L113" s="234" t="s">
        <v>339</v>
      </c>
      <c r="M113" s="234" t="s">
        <v>241</v>
      </c>
      <c r="N113" s="234" t="s">
        <v>473</v>
      </c>
      <c r="O113" s="234" t="s">
        <v>222</v>
      </c>
      <c r="P113" s="234" t="s">
        <v>615</v>
      </c>
      <c r="Q113" s="234" t="s">
        <v>452</v>
      </c>
      <c r="R113" s="252" t="s">
        <v>453</v>
      </c>
      <c r="S113" s="234" t="s">
        <v>435</v>
      </c>
      <c r="T113" s="234">
        <v>1</v>
      </c>
      <c r="U113" s="253">
        <v>242148</v>
      </c>
      <c r="V113" s="228">
        <v>0</v>
      </c>
      <c r="W113" s="228">
        <v>0</v>
      </c>
      <c r="X113" s="234"/>
      <c r="Y113" s="234">
        <v>2016</v>
      </c>
      <c r="Z113" s="234">
        <v>11.14</v>
      </c>
    </row>
    <row r="114" spans="3:26" s="51" customFormat="1" ht="180" customHeight="1" x14ac:dyDescent="0.25">
      <c r="C114" s="218" t="s">
        <v>1699</v>
      </c>
      <c r="D114" s="234" t="s">
        <v>172</v>
      </c>
      <c r="E114" s="234" t="s">
        <v>956</v>
      </c>
      <c r="F114" s="234" t="s">
        <v>957</v>
      </c>
      <c r="G114" s="234" t="s">
        <v>958</v>
      </c>
      <c r="H114" s="234" t="s">
        <v>1698</v>
      </c>
      <c r="I114" s="234" t="s">
        <v>201</v>
      </c>
      <c r="J114" s="251">
        <v>0</v>
      </c>
      <c r="K114" s="234">
        <v>750000000</v>
      </c>
      <c r="L114" s="234" t="s">
        <v>339</v>
      </c>
      <c r="M114" s="234" t="s">
        <v>767</v>
      </c>
      <c r="N114" s="234" t="s">
        <v>473</v>
      </c>
      <c r="O114" s="234" t="s">
        <v>222</v>
      </c>
      <c r="P114" s="234" t="s">
        <v>663</v>
      </c>
      <c r="Q114" s="234" t="s">
        <v>452</v>
      </c>
      <c r="R114" s="252" t="s">
        <v>453</v>
      </c>
      <c r="S114" s="234" t="s">
        <v>435</v>
      </c>
      <c r="T114" s="234">
        <v>1</v>
      </c>
      <c r="U114" s="253">
        <v>242148</v>
      </c>
      <c r="V114" s="228">
        <f>U114*T114</f>
        <v>242148</v>
      </c>
      <c r="W114" s="228">
        <f>V114*1.12</f>
        <v>271205.76000000001</v>
      </c>
      <c r="X114" s="234"/>
      <c r="Y114" s="234">
        <v>2016</v>
      </c>
      <c r="Z114" s="234"/>
    </row>
    <row r="115" spans="3:26" s="51" customFormat="1" ht="180" customHeight="1" x14ac:dyDescent="0.25">
      <c r="C115" s="218" t="s">
        <v>1048</v>
      </c>
      <c r="D115" s="97" t="s">
        <v>172</v>
      </c>
      <c r="E115" s="97" t="s">
        <v>959</v>
      </c>
      <c r="F115" s="97" t="s">
        <v>960</v>
      </c>
      <c r="G115" s="97" t="s">
        <v>961</v>
      </c>
      <c r="H115" s="97" t="s">
        <v>962</v>
      </c>
      <c r="I115" s="97" t="s">
        <v>201</v>
      </c>
      <c r="J115" s="98">
        <v>0</v>
      </c>
      <c r="K115" s="97">
        <v>750000000</v>
      </c>
      <c r="L115" s="97" t="s">
        <v>339</v>
      </c>
      <c r="M115" s="97" t="s">
        <v>241</v>
      </c>
      <c r="N115" s="97" t="s">
        <v>473</v>
      </c>
      <c r="O115" s="97" t="s">
        <v>222</v>
      </c>
      <c r="P115" s="97" t="s">
        <v>950</v>
      </c>
      <c r="Q115" s="97" t="s">
        <v>452</v>
      </c>
      <c r="R115" s="227" t="s">
        <v>453</v>
      </c>
      <c r="S115" s="97" t="s">
        <v>435</v>
      </c>
      <c r="T115" s="97">
        <v>2</v>
      </c>
      <c r="U115" s="164">
        <v>42393</v>
      </c>
      <c r="V115" s="228">
        <f t="shared" si="4"/>
        <v>84786</v>
      </c>
      <c r="W115" s="228">
        <f t="shared" si="2"/>
        <v>94960.320000000007</v>
      </c>
      <c r="X115" s="97"/>
      <c r="Y115" s="97">
        <v>2016</v>
      </c>
      <c r="Z115" s="97"/>
    </row>
    <row r="116" spans="3:26" s="51" customFormat="1" ht="180" customHeight="1" x14ac:dyDescent="0.25">
      <c r="C116" s="218" t="s">
        <v>1049</v>
      </c>
      <c r="D116" s="97" t="s">
        <v>172</v>
      </c>
      <c r="E116" s="97" t="s">
        <v>963</v>
      </c>
      <c r="F116" s="97" t="s">
        <v>964</v>
      </c>
      <c r="G116" s="97" t="s">
        <v>965</v>
      </c>
      <c r="H116" s="97" t="s">
        <v>966</v>
      </c>
      <c r="I116" s="97" t="s">
        <v>201</v>
      </c>
      <c r="J116" s="98">
        <v>0</v>
      </c>
      <c r="K116" s="97">
        <v>750000000</v>
      </c>
      <c r="L116" s="97" t="s">
        <v>339</v>
      </c>
      <c r="M116" s="97" t="s">
        <v>967</v>
      </c>
      <c r="N116" s="97" t="s">
        <v>473</v>
      </c>
      <c r="O116" s="97" t="s">
        <v>222</v>
      </c>
      <c r="P116" s="97" t="s">
        <v>950</v>
      </c>
      <c r="Q116" s="97" t="s">
        <v>452</v>
      </c>
      <c r="R116" s="227" t="s">
        <v>453</v>
      </c>
      <c r="S116" s="97" t="s">
        <v>435</v>
      </c>
      <c r="T116" s="97">
        <v>1</v>
      </c>
      <c r="U116" s="164">
        <v>354657</v>
      </c>
      <c r="V116" s="228">
        <f t="shared" si="4"/>
        <v>354657</v>
      </c>
      <c r="W116" s="228">
        <f t="shared" si="2"/>
        <v>397215.84</v>
      </c>
      <c r="X116" s="97"/>
      <c r="Y116" s="97">
        <v>2016</v>
      </c>
      <c r="Z116" s="97"/>
    </row>
    <row r="117" spans="3:26" s="51" customFormat="1" ht="180" customHeight="1" x14ac:dyDescent="0.25">
      <c r="C117" s="218" t="s">
        <v>1050</v>
      </c>
      <c r="D117" s="97" t="s">
        <v>172</v>
      </c>
      <c r="E117" s="97" t="s">
        <v>968</v>
      </c>
      <c r="F117" s="97" t="s">
        <v>969</v>
      </c>
      <c r="G117" s="97" t="s">
        <v>970</v>
      </c>
      <c r="H117" s="97" t="s">
        <v>971</v>
      </c>
      <c r="I117" s="97" t="s">
        <v>201</v>
      </c>
      <c r="J117" s="98">
        <v>0</v>
      </c>
      <c r="K117" s="97">
        <v>750000000</v>
      </c>
      <c r="L117" s="97" t="s">
        <v>339</v>
      </c>
      <c r="M117" s="97" t="s">
        <v>241</v>
      </c>
      <c r="N117" s="97" t="s">
        <v>494</v>
      </c>
      <c r="O117" s="97" t="s">
        <v>222</v>
      </c>
      <c r="P117" s="97" t="s">
        <v>615</v>
      </c>
      <c r="Q117" s="97" t="s">
        <v>452</v>
      </c>
      <c r="R117" s="227" t="s">
        <v>453</v>
      </c>
      <c r="S117" s="97" t="s">
        <v>435</v>
      </c>
      <c r="T117" s="97">
        <v>18</v>
      </c>
      <c r="U117" s="164">
        <v>136208</v>
      </c>
      <c r="V117" s="228">
        <f t="shared" si="4"/>
        <v>2451744</v>
      </c>
      <c r="W117" s="228">
        <f t="shared" si="2"/>
        <v>2745953.2800000003</v>
      </c>
      <c r="X117" s="97"/>
      <c r="Y117" s="97">
        <v>2016</v>
      </c>
      <c r="Z117" s="97"/>
    </row>
    <row r="118" spans="3:26" s="51" customFormat="1" ht="180" customHeight="1" x14ac:dyDescent="0.25">
      <c r="C118" s="218" t="s">
        <v>1051</v>
      </c>
      <c r="D118" s="97" t="s">
        <v>172</v>
      </c>
      <c r="E118" s="97" t="s">
        <v>972</v>
      </c>
      <c r="F118" s="97" t="s">
        <v>947</v>
      </c>
      <c r="G118" s="97" t="s">
        <v>973</v>
      </c>
      <c r="H118" s="97" t="s">
        <v>974</v>
      </c>
      <c r="I118" s="97" t="s">
        <v>201</v>
      </c>
      <c r="J118" s="98">
        <v>0</v>
      </c>
      <c r="K118" s="97">
        <v>750000000</v>
      </c>
      <c r="L118" s="97" t="s">
        <v>339</v>
      </c>
      <c r="M118" s="97" t="s">
        <v>967</v>
      </c>
      <c r="N118" s="97" t="s">
        <v>975</v>
      </c>
      <c r="O118" s="97" t="s">
        <v>222</v>
      </c>
      <c r="P118" s="97" t="s">
        <v>950</v>
      </c>
      <c r="Q118" s="97" t="s">
        <v>452</v>
      </c>
      <c r="R118" s="227" t="s">
        <v>453</v>
      </c>
      <c r="S118" s="97" t="s">
        <v>435</v>
      </c>
      <c r="T118" s="97">
        <v>1</v>
      </c>
      <c r="U118" s="164">
        <v>6939842</v>
      </c>
      <c r="V118" s="228">
        <f t="shared" si="4"/>
        <v>6939842</v>
      </c>
      <c r="W118" s="229">
        <f t="shared" si="2"/>
        <v>7772623.040000001</v>
      </c>
      <c r="X118" s="97"/>
      <c r="Y118" s="97">
        <v>2016</v>
      </c>
      <c r="Z118" s="230"/>
    </row>
    <row r="119" spans="3:26" s="51" customFormat="1" ht="180" customHeight="1" x14ac:dyDescent="0.25">
      <c r="C119" s="218" t="s">
        <v>1052</v>
      </c>
      <c r="D119" s="97" t="s">
        <v>172</v>
      </c>
      <c r="E119" s="97" t="s">
        <v>976</v>
      </c>
      <c r="F119" s="97" t="s">
        <v>964</v>
      </c>
      <c r="G119" s="97" t="s">
        <v>977</v>
      </c>
      <c r="H119" s="97" t="s">
        <v>978</v>
      </c>
      <c r="I119" s="97" t="s">
        <v>201</v>
      </c>
      <c r="J119" s="98">
        <v>0</v>
      </c>
      <c r="K119" s="97">
        <v>750000000</v>
      </c>
      <c r="L119" s="97" t="s">
        <v>339</v>
      </c>
      <c r="M119" s="97" t="s">
        <v>241</v>
      </c>
      <c r="N119" s="97" t="s">
        <v>494</v>
      </c>
      <c r="O119" s="97" t="s">
        <v>222</v>
      </c>
      <c r="P119" s="97" t="s">
        <v>950</v>
      </c>
      <c r="Q119" s="97" t="s">
        <v>452</v>
      </c>
      <c r="R119" s="227" t="s">
        <v>979</v>
      </c>
      <c r="S119" s="97" t="s">
        <v>980</v>
      </c>
      <c r="T119" s="97">
        <v>1</v>
      </c>
      <c r="U119" s="164">
        <v>2661157</v>
      </c>
      <c r="V119" s="228">
        <f t="shared" si="4"/>
        <v>2661157</v>
      </c>
      <c r="W119" s="228">
        <f t="shared" si="2"/>
        <v>2980495.8400000003</v>
      </c>
      <c r="X119" s="97"/>
      <c r="Y119" s="97">
        <v>2016</v>
      </c>
      <c r="Z119" s="97"/>
    </row>
    <row r="120" spans="3:26" s="51" customFormat="1" ht="180" customHeight="1" x14ac:dyDescent="0.25">
      <c r="C120" s="218" t="s">
        <v>1053</v>
      </c>
      <c r="D120" s="97" t="s">
        <v>172</v>
      </c>
      <c r="E120" s="97" t="s">
        <v>916</v>
      </c>
      <c r="F120" s="97" t="s">
        <v>917</v>
      </c>
      <c r="G120" s="97" t="s">
        <v>918</v>
      </c>
      <c r="H120" s="97" t="s">
        <v>981</v>
      </c>
      <c r="I120" s="97" t="s">
        <v>176</v>
      </c>
      <c r="J120" s="98">
        <v>0</v>
      </c>
      <c r="K120" s="97">
        <v>750000000</v>
      </c>
      <c r="L120" s="97" t="s">
        <v>339</v>
      </c>
      <c r="M120" s="97" t="s">
        <v>982</v>
      </c>
      <c r="N120" s="97" t="s">
        <v>494</v>
      </c>
      <c r="O120" s="97" t="s">
        <v>222</v>
      </c>
      <c r="P120" s="97" t="s">
        <v>921</v>
      </c>
      <c r="Q120" s="97" t="s">
        <v>452</v>
      </c>
      <c r="R120" s="227" t="s">
        <v>453</v>
      </c>
      <c r="S120" s="97" t="s">
        <v>435</v>
      </c>
      <c r="T120" s="97">
        <v>1</v>
      </c>
      <c r="U120" s="164">
        <v>305107</v>
      </c>
      <c r="V120" s="228">
        <f t="shared" si="4"/>
        <v>305107</v>
      </c>
      <c r="W120" s="228">
        <f t="shared" si="2"/>
        <v>341719.84</v>
      </c>
      <c r="X120" s="97"/>
      <c r="Y120" s="97">
        <v>2016</v>
      </c>
      <c r="Z120" s="97"/>
    </row>
    <row r="121" spans="3:26" s="51" customFormat="1" ht="180" customHeight="1" x14ac:dyDescent="0.25">
      <c r="C121" s="218" t="s">
        <v>1054</v>
      </c>
      <c r="D121" s="97" t="s">
        <v>172</v>
      </c>
      <c r="E121" s="97" t="s">
        <v>916</v>
      </c>
      <c r="F121" s="97" t="s">
        <v>917</v>
      </c>
      <c r="G121" s="97" t="s">
        <v>918</v>
      </c>
      <c r="H121" s="97" t="s">
        <v>983</v>
      </c>
      <c r="I121" s="97" t="s">
        <v>176</v>
      </c>
      <c r="J121" s="98">
        <v>0</v>
      </c>
      <c r="K121" s="97">
        <v>750000000</v>
      </c>
      <c r="L121" s="97" t="s">
        <v>339</v>
      </c>
      <c r="M121" s="97" t="s">
        <v>982</v>
      </c>
      <c r="N121" s="97" t="s">
        <v>494</v>
      </c>
      <c r="O121" s="97" t="s">
        <v>222</v>
      </c>
      <c r="P121" s="97" t="s">
        <v>921</v>
      </c>
      <c r="Q121" s="97" t="s">
        <v>452</v>
      </c>
      <c r="R121" s="227" t="s">
        <v>453</v>
      </c>
      <c r="S121" s="97" t="s">
        <v>435</v>
      </c>
      <c r="T121" s="97">
        <v>1</v>
      </c>
      <c r="U121" s="164">
        <v>14475826</v>
      </c>
      <c r="V121" s="228">
        <f t="shared" si="4"/>
        <v>14475826</v>
      </c>
      <c r="W121" s="228">
        <f t="shared" si="2"/>
        <v>16212925.120000001</v>
      </c>
      <c r="X121" s="97"/>
      <c r="Y121" s="97">
        <v>2016</v>
      </c>
      <c r="Z121" s="97"/>
    </row>
    <row r="122" spans="3:26" s="51" customFormat="1" ht="180" customHeight="1" x14ac:dyDescent="0.25">
      <c r="C122" s="218" t="s">
        <v>1055</v>
      </c>
      <c r="D122" s="97" t="s">
        <v>172</v>
      </c>
      <c r="E122" s="97" t="s">
        <v>916</v>
      </c>
      <c r="F122" s="97" t="s">
        <v>917</v>
      </c>
      <c r="G122" s="97" t="s">
        <v>918</v>
      </c>
      <c r="H122" s="97" t="s">
        <v>984</v>
      </c>
      <c r="I122" s="97" t="s">
        <v>176</v>
      </c>
      <c r="J122" s="98">
        <v>0</v>
      </c>
      <c r="K122" s="97">
        <v>750000000</v>
      </c>
      <c r="L122" s="97" t="s">
        <v>339</v>
      </c>
      <c r="M122" s="97" t="s">
        <v>982</v>
      </c>
      <c r="N122" s="97" t="s">
        <v>494</v>
      </c>
      <c r="O122" s="97" t="s">
        <v>222</v>
      </c>
      <c r="P122" s="97" t="s">
        <v>921</v>
      </c>
      <c r="Q122" s="97" t="s">
        <v>452</v>
      </c>
      <c r="R122" s="227" t="s">
        <v>453</v>
      </c>
      <c r="S122" s="97" t="s">
        <v>435</v>
      </c>
      <c r="T122" s="97">
        <v>1</v>
      </c>
      <c r="U122" s="164">
        <v>389859</v>
      </c>
      <c r="V122" s="228">
        <f t="shared" si="4"/>
        <v>389859</v>
      </c>
      <c r="W122" s="228">
        <f t="shared" si="2"/>
        <v>436642.08</v>
      </c>
      <c r="X122" s="97"/>
      <c r="Y122" s="97">
        <v>2016</v>
      </c>
      <c r="Z122" s="97"/>
    </row>
    <row r="123" spans="3:26" s="51" customFormat="1" ht="180" customHeight="1" x14ac:dyDescent="0.25">
      <c r="C123" s="218" t="s">
        <v>1056</v>
      </c>
      <c r="D123" s="97" t="s">
        <v>172</v>
      </c>
      <c r="E123" s="97" t="s">
        <v>916</v>
      </c>
      <c r="F123" s="97" t="s">
        <v>917</v>
      </c>
      <c r="G123" s="97" t="s">
        <v>918</v>
      </c>
      <c r="H123" s="97" t="s">
        <v>985</v>
      </c>
      <c r="I123" s="97" t="s">
        <v>176</v>
      </c>
      <c r="J123" s="98">
        <v>0</v>
      </c>
      <c r="K123" s="97">
        <v>750000000</v>
      </c>
      <c r="L123" s="97" t="s">
        <v>339</v>
      </c>
      <c r="M123" s="97" t="s">
        <v>982</v>
      </c>
      <c r="N123" s="97" t="s">
        <v>494</v>
      </c>
      <c r="O123" s="97" t="s">
        <v>222</v>
      </c>
      <c r="P123" s="97" t="s">
        <v>921</v>
      </c>
      <c r="Q123" s="97" t="s">
        <v>452</v>
      </c>
      <c r="R123" s="227" t="s">
        <v>453</v>
      </c>
      <c r="S123" s="97" t="s">
        <v>435</v>
      </c>
      <c r="T123" s="97">
        <v>1</v>
      </c>
      <c r="U123" s="164">
        <v>287679</v>
      </c>
      <c r="V123" s="228">
        <f t="shared" si="4"/>
        <v>287679</v>
      </c>
      <c r="W123" s="228">
        <f t="shared" si="2"/>
        <v>322200.48000000004</v>
      </c>
      <c r="X123" s="97"/>
      <c r="Y123" s="97">
        <v>2016</v>
      </c>
      <c r="Z123" s="97"/>
    </row>
    <row r="124" spans="3:26" s="51" customFormat="1" ht="180" customHeight="1" x14ac:dyDescent="0.25">
      <c r="C124" s="218" t="s">
        <v>1057</v>
      </c>
      <c r="D124" s="97" t="s">
        <v>172</v>
      </c>
      <c r="E124" s="97" t="s">
        <v>916</v>
      </c>
      <c r="F124" s="97" t="s">
        <v>917</v>
      </c>
      <c r="G124" s="97" t="s">
        <v>918</v>
      </c>
      <c r="H124" s="97" t="s">
        <v>986</v>
      </c>
      <c r="I124" s="97" t="s">
        <v>176</v>
      </c>
      <c r="J124" s="98">
        <v>0</v>
      </c>
      <c r="K124" s="97">
        <v>750000000</v>
      </c>
      <c r="L124" s="97" t="s">
        <v>339</v>
      </c>
      <c r="M124" s="97" t="s">
        <v>982</v>
      </c>
      <c r="N124" s="97" t="s">
        <v>494</v>
      </c>
      <c r="O124" s="97" t="s">
        <v>222</v>
      </c>
      <c r="P124" s="97" t="s">
        <v>921</v>
      </c>
      <c r="Q124" s="97" t="s">
        <v>452</v>
      </c>
      <c r="R124" s="227" t="s">
        <v>453</v>
      </c>
      <c r="S124" s="97" t="s">
        <v>435</v>
      </c>
      <c r="T124" s="97">
        <v>3</v>
      </c>
      <c r="U124" s="164">
        <v>187466</v>
      </c>
      <c r="V124" s="228">
        <f t="shared" si="4"/>
        <v>562398</v>
      </c>
      <c r="W124" s="228">
        <f t="shared" si="2"/>
        <v>629885.76</v>
      </c>
      <c r="X124" s="97"/>
      <c r="Y124" s="97">
        <v>2016</v>
      </c>
      <c r="Z124" s="97"/>
    </row>
    <row r="125" spans="3:26" s="51" customFormat="1" ht="180" customHeight="1" x14ac:dyDescent="0.25">
      <c r="C125" s="218" t="s">
        <v>1058</v>
      </c>
      <c r="D125" s="97" t="s">
        <v>172</v>
      </c>
      <c r="E125" s="97" t="s">
        <v>963</v>
      </c>
      <c r="F125" s="97" t="s">
        <v>964</v>
      </c>
      <c r="G125" s="97" t="s">
        <v>965</v>
      </c>
      <c r="H125" s="97" t="s">
        <v>987</v>
      </c>
      <c r="I125" s="97" t="s">
        <v>201</v>
      </c>
      <c r="J125" s="98">
        <v>0</v>
      </c>
      <c r="K125" s="97">
        <v>750000000</v>
      </c>
      <c r="L125" s="97" t="s">
        <v>339</v>
      </c>
      <c r="M125" s="97" t="s">
        <v>241</v>
      </c>
      <c r="N125" s="97" t="s">
        <v>494</v>
      </c>
      <c r="O125" s="97" t="s">
        <v>222</v>
      </c>
      <c r="P125" s="97" t="s">
        <v>950</v>
      </c>
      <c r="Q125" s="97" t="s">
        <v>452</v>
      </c>
      <c r="R125" s="227" t="s">
        <v>453</v>
      </c>
      <c r="S125" s="97" t="s">
        <v>435</v>
      </c>
      <c r="T125" s="97">
        <v>1</v>
      </c>
      <c r="U125" s="164">
        <v>252036</v>
      </c>
      <c r="V125" s="228">
        <f t="shared" si="4"/>
        <v>252036</v>
      </c>
      <c r="W125" s="228">
        <f t="shared" si="2"/>
        <v>282280.32000000001</v>
      </c>
      <c r="X125" s="97"/>
      <c r="Y125" s="97">
        <v>2016</v>
      </c>
      <c r="Z125" s="97"/>
    </row>
    <row r="126" spans="3:26" s="51" customFormat="1" ht="180" customHeight="1" x14ac:dyDescent="0.25">
      <c r="C126" s="218" t="s">
        <v>1059</v>
      </c>
      <c r="D126" s="97" t="s">
        <v>172</v>
      </c>
      <c r="E126" s="97" t="s">
        <v>963</v>
      </c>
      <c r="F126" s="97" t="s">
        <v>964</v>
      </c>
      <c r="G126" s="97" t="s">
        <v>965</v>
      </c>
      <c r="H126" s="97" t="s">
        <v>988</v>
      </c>
      <c r="I126" s="97" t="s">
        <v>201</v>
      </c>
      <c r="J126" s="98">
        <v>0</v>
      </c>
      <c r="K126" s="97">
        <v>750000000</v>
      </c>
      <c r="L126" s="97" t="s">
        <v>339</v>
      </c>
      <c r="M126" s="97" t="s">
        <v>241</v>
      </c>
      <c r="N126" s="97" t="s">
        <v>494</v>
      </c>
      <c r="O126" s="97" t="s">
        <v>222</v>
      </c>
      <c r="P126" s="97" t="s">
        <v>950</v>
      </c>
      <c r="Q126" s="97" t="s">
        <v>452</v>
      </c>
      <c r="R126" s="227" t="s">
        <v>453</v>
      </c>
      <c r="S126" s="97" t="s">
        <v>435</v>
      </c>
      <c r="T126" s="97">
        <v>1</v>
      </c>
      <c r="U126" s="164">
        <v>210534</v>
      </c>
      <c r="V126" s="228">
        <f t="shared" si="4"/>
        <v>210534</v>
      </c>
      <c r="W126" s="228">
        <f t="shared" si="2"/>
        <v>235798.08000000002</v>
      </c>
      <c r="X126" s="97"/>
      <c r="Y126" s="97">
        <v>2016</v>
      </c>
      <c r="Z126" s="97"/>
    </row>
    <row r="127" spans="3:26" s="51" customFormat="1" ht="180" customHeight="1" x14ac:dyDescent="0.25">
      <c r="C127" s="218" t="s">
        <v>1060</v>
      </c>
      <c r="D127" s="52" t="s">
        <v>172</v>
      </c>
      <c r="E127" s="231" t="s">
        <v>989</v>
      </c>
      <c r="F127" s="232" t="s">
        <v>990</v>
      </c>
      <c r="G127" s="233" t="s">
        <v>991</v>
      </c>
      <c r="H127" s="234" t="s">
        <v>992</v>
      </c>
      <c r="I127" s="57" t="s">
        <v>201</v>
      </c>
      <c r="J127" s="58">
        <v>0</v>
      </c>
      <c r="K127" s="52">
        <v>750000000</v>
      </c>
      <c r="L127" s="59" t="s">
        <v>993</v>
      </c>
      <c r="M127" s="57" t="s">
        <v>241</v>
      </c>
      <c r="N127" s="234" t="s">
        <v>494</v>
      </c>
      <c r="O127" s="52" t="s">
        <v>222</v>
      </c>
      <c r="P127" s="57" t="s">
        <v>994</v>
      </c>
      <c r="Q127" s="52" t="s">
        <v>452</v>
      </c>
      <c r="R127" s="52">
        <v>796</v>
      </c>
      <c r="S127" s="235" t="s">
        <v>511</v>
      </c>
      <c r="T127" s="235">
        <v>10</v>
      </c>
      <c r="U127" s="236">
        <v>43135</v>
      </c>
      <c r="V127" s="236">
        <f t="shared" si="4"/>
        <v>431350</v>
      </c>
      <c r="W127" s="236">
        <f t="shared" si="2"/>
        <v>483112.00000000006</v>
      </c>
      <c r="X127" s="235"/>
      <c r="Y127" s="237">
        <v>2016</v>
      </c>
      <c r="Z127" s="234"/>
    </row>
    <row r="128" spans="3:26" s="51" customFormat="1" ht="180" customHeight="1" x14ac:dyDescent="0.25">
      <c r="C128" s="218" t="s">
        <v>1061</v>
      </c>
      <c r="D128" s="52" t="s">
        <v>172</v>
      </c>
      <c r="E128" s="231" t="s">
        <v>989</v>
      </c>
      <c r="F128" s="231" t="s">
        <v>995</v>
      </c>
      <c r="G128" s="233" t="s">
        <v>991</v>
      </c>
      <c r="H128" s="234" t="s">
        <v>992</v>
      </c>
      <c r="I128" s="57" t="s">
        <v>201</v>
      </c>
      <c r="J128" s="58">
        <v>0</v>
      </c>
      <c r="K128" s="52">
        <v>750000000</v>
      </c>
      <c r="L128" s="59" t="s">
        <v>993</v>
      </c>
      <c r="M128" s="57" t="s">
        <v>241</v>
      </c>
      <c r="N128" s="234" t="s">
        <v>473</v>
      </c>
      <c r="O128" s="52" t="s">
        <v>222</v>
      </c>
      <c r="P128" s="57" t="s">
        <v>994</v>
      </c>
      <c r="Q128" s="52" t="s">
        <v>452</v>
      </c>
      <c r="R128" s="52">
        <v>796</v>
      </c>
      <c r="S128" s="235" t="s">
        <v>511</v>
      </c>
      <c r="T128" s="237">
        <v>10</v>
      </c>
      <c r="U128" s="236">
        <v>42162</v>
      </c>
      <c r="V128" s="236">
        <f>U128*T128</f>
        <v>421620</v>
      </c>
      <c r="W128" s="236">
        <f>V128*1.12</f>
        <v>472214.4</v>
      </c>
      <c r="X128" s="235"/>
      <c r="Y128" s="237">
        <v>2016</v>
      </c>
      <c r="Z128" s="234"/>
    </row>
    <row r="129" spans="3:26" s="51" customFormat="1" ht="180" customHeight="1" x14ac:dyDescent="0.25">
      <c r="C129" s="218" t="s">
        <v>1062</v>
      </c>
      <c r="D129" s="52" t="s">
        <v>172</v>
      </c>
      <c r="E129" s="231" t="s">
        <v>857</v>
      </c>
      <c r="F129" s="231" t="s">
        <v>858</v>
      </c>
      <c r="G129" s="233" t="s">
        <v>859</v>
      </c>
      <c r="H129" s="234" t="s">
        <v>996</v>
      </c>
      <c r="I129" s="57" t="s">
        <v>176</v>
      </c>
      <c r="J129" s="58">
        <v>0</v>
      </c>
      <c r="K129" s="52">
        <v>750000000</v>
      </c>
      <c r="L129" s="59" t="s">
        <v>993</v>
      </c>
      <c r="M129" s="57" t="s">
        <v>241</v>
      </c>
      <c r="N129" s="234" t="s">
        <v>494</v>
      </c>
      <c r="O129" s="52" t="s">
        <v>222</v>
      </c>
      <c r="P129" s="57" t="s">
        <v>994</v>
      </c>
      <c r="Q129" s="52" t="s">
        <v>452</v>
      </c>
      <c r="R129" s="52">
        <v>796</v>
      </c>
      <c r="S129" s="235" t="s">
        <v>511</v>
      </c>
      <c r="T129" s="231">
        <v>2</v>
      </c>
      <c r="U129" s="236">
        <v>4054054</v>
      </c>
      <c r="V129" s="236">
        <v>0</v>
      </c>
      <c r="W129" s="236">
        <v>0</v>
      </c>
      <c r="X129" s="235"/>
      <c r="Y129" s="237">
        <v>2016</v>
      </c>
      <c r="Z129" s="234" t="s">
        <v>904</v>
      </c>
    </row>
    <row r="130" spans="3:26" s="51" customFormat="1" ht="180" customHeight="1" x14ac:dyDescent="0.25">
      <c r="C130" s="218" t="s">
        <v>1063</v>
      </c>
      <c r="D130" s="52" t="s">
        <v>172</v>
      </c>
      <c r="E130" s="231" t="s">
        <v>857</v>
      </c>
      <c r="F130" s="231" t="s">
        <v>858</v>
      </c>
      <c r="G130" s="233" t="s">
        <v>859</v>
      </c>
      <c r="H130" s="234" t="s">
        <v>996</v>
      </c>
      <c r="I130" s="57" t="s">
        <v>176</v>
      </c>
      <c r="J130" s="58">
        <v>0</v>
      </c>
      <c r="K130" s="52">
        <v>750000000</v>
      </c>
      <c r="L130" s="59" t="s">
        <v>993</v>
      </c>
      <c r="M130" s="57" t="s">
        <v>241</v>
      </c>
      <c r="N130" s="234" t="s">
        <v>473</v>
      </c>
      <c r="O130" s="52" t="s">
        <v>222</v>
      </c>
      <c r="P130" s="57" t="s">
        <v>994</v>
      </c>
      <c r="Q130" s="52" t="s">
        <v>452</v>
      </c>
      <c r="R130" s="52">
        <v>796</v>
      </c>
      <c r="S130" s="235" t="s">
        <v>511</v>
      </c>
      <c r="T130" s="231">
        <v>1</v>
      </c>
      <c r="U130" s="236">
        <v>4054054</v>
      </c>
      <c r="V130" s="236">
        <v>0</v>
      </c>
      <c r="W130" s="236">
        <v>0</v>
      </c>
      <c r="X130" s="235"/>
      <c r="Y130" s="237">
        <v>2016</v>
      </c>
      <c r="Z130" s="234" t="s">
        <v>904</v>
      </c>
    </row>
    <row r="131" spans="3:26" s="51" customFormat="1" ht="180" customHeight="1" x14ac:dyDescent="0.25">
      <c r="C131" s="218" t="s">
        <v>1064</v>
      </c>
      <c r="D131" s="52" t="s">
        <v>172</v>
      </c>
      <c r="E131" s="231" t="s">
        <v>997</v>
      </c>
      <c r="F131" s="232" t="s">
        <v>998</v>
      </c>
      <c r="G131" s="232" t="s">
        <v>999</v>
      </c>
      <c r="H131" s="234" t="s">
        <v>1000</v>
      </c>
      <c r="I131" s="57" t="s">
        <v>176</v>
      </c>
      <c r="J131" s="58">
        <v>0</v>
      </c>
      <c r="K131" s="52">
        <v>750000000</v>
      </c>
      <c r="L131" s="59" t="s">
        <v>993</v>
      </c>
      <c r="M131" s="57" t="s">
        <v>241</v>
      </c>
      <c r="N131" s="234" t="s">
        <v>494</v>
      </c>
      <c r="O131" s="52" t="s">
        <v>222</v>
      </c>
      <c r="P131" s="57" t="s">
        <v>994</v>
      </c>
      <c r="Q131" s="52" t="s">
        <v>452</v>
      </c>
      <c r="R131" s="52">
        <v>796</v>
      </c>
      <c r="S131" s="235" t="s">
        <v>511</v>
      </c>
      <c r="T131" s="231">
        <v>1</v>
      </c>
      <c r="U131" s="236">
        <v>3810810</v>
      </c>
      <c r="V131" s="236">
        <v>0</v>
      </c>
      <c r="W131" s="236">
        <v>0</v>
      </c>
      <c r="X131" s="235"/>
      <c r="Y131" s="237">
        <v>2016</v>
      </c>
      <c r="Z131" s="234" t="s">
        <v>904</v>
      </c>
    </row>
    <row r="132" spans="3:26" s="51" customFormat="1" ht="180" customHeight="1" x14ac:dyDescent="0.25">
      <c r="C132" s="218" t="s">
        <v>1065</v>
      </c>
      <c r="D132" s="52" t="s">
        <v>172</v>
      </c>
      <c r="E132" s="231" t="s">
        <v>997</v>
      </c>
      <c r="F132" s="232" t="s">
        <v>998</v>
      </c>
      <c r="G132" s="232" t="s">
        <v>999</v>
      </c>
      <c r="H132" s="234" t="s">
        <v>1001</v>
      </c>
      <c r="I132" s="57" t="s">
        <v>176</v>
      </c>
      <c r="J132" s="58">
        <v>0</v>
      </c>
      <c r="K132" s="52">
        <v>750000000</v>
      </c>
      <c r="L132" s="59" t="s">
        <v>993</v>
      </c>
      <c r="M132" s="57" t="s">
        <v>241</v>
      </c>
      <c r="N132" s="234" t="s">
        <v>494</v>
      </c>
      <c r="O132" s="52" t="s">
        <v>222</v>
      </c>
      <c r="P132" s="57" t="s">
        <v>994</v>
      </c>
      <c r="Q132" s="52" t="s">
        <v>452</v>
      </c>
      <c r="R132" s="52">
        <v>796</v>
      </c>
      <c r="S132" s="235" t="s">
        <v>511</v>
      </c>
      <c r="T132" s="231">
        <v>1</v>
      </c>
      <c r="U132" s="236">
        <v>1540540</v>
      </c>
      <c r="V132" s="236">
        <v>0</v>
      </c>
      <c r="W132" s="236">
        <v>0</v>
      </c>
      <c r="X132" s="235"/>
      <c r="Y132" s="237">
        <v>2016</v>
      </c>
      <c r="Z132" s="234" t="s">
        <v>904</v>
      </c>
    </row>
    <row r="133" spans="3:26" s="51" customFormat="1" ht="180" customHeight="1" x14ac:dyDescent="0.25">
      <c r="C133" s="218" t="s">
        <v>1066</v>
      </c>
      <c r="D133" s="52" t="s">
        <v>172</v>
      </c>
      <c r="E133" s="231" t="s">
        <v>997</v>
      </c>
      <c r="F133" s="231" t="s">
        <v>998</v>
      </c>
      <c r="G133" s="231" t="s">
        <v>999</v>
      </c>
      <c r="H133" s="234" t="s">
        <v>1002</v>
      </c>
      <c r="I133" s="57" t="s">
        <v>176</v>
      </c>
      <c r="J133" s="58">
        <v>0</v>
      </c>
      <c r="K133" s="52">
        <v>750000000</v>
      </c>
      <c r="L133" s="59" t="s">
        <v>993</v>
      </c>
      <c r="M133" s="57" t="s">
        <v>241</v>
      </c>
      <c r="N133" s="234" t="s">
        <v>473</v>
      </c>
      <c r="O133" s="52" t="s">
        <v>222</v>
      </c>
      <c r="P133" s="57" t="s">
        <v>994</v>
      </c>
      <c r="Q133" s="52" t="s">
        <v>452</v>
      </c>
      <c r="R133" s="52">
        <v>796</v>
      </c>
      <c r="S133" s="235" t="s">
        <v>511</v>
      </c>
      <c r="T133" s="231">
        <v>1</v>
      </c>
      <c r="U133" s="236">
        <v>1783783</v>
      </c>
      <c r="V133" s="236">
        <v>0</v>
      </c>
      <c r="W133" s="236">
        <v>0</v>
      </c>
      <c r="X133" s="235"/>
      <c r="Y133" s="237">
        <v>2016</v>
      </c>
      <c r="Z133" s="234" t="s">
        <v>904</v>
      </c>
    </row>
    <row r="134" spans="3:26" s="51" customFormat="1" ht="180" customHeight="1" x14ac:dyDescent="0.25">
      <c r="C134" s="218" t="s">
        <v>1067</v>
      </c>
      <c r="D134" s="52" t="s">
        <v>172</v>
      </c>
      <c r="E134" s="231" t="s">
        <v>1003</v>
      </c>
      <c r="F134" s="231" t="s">
        <v>1004</v>
      </c>
      <c r="G134" s="231" t="s">
        <v>1005</v>
      </c>
      <c r="H134" s="234" t="s">
        <v>1006</v>
      </c>
      <c r="I134" s="57" t="s">
        <v>176</v>
      </c>
      <c r="J134" s="58">
        <v>0</v>
      </c>
      <c r="K134" s="52">
        <v>750000000</v>
      </c>
      <c r="L134" s="59" t="s">
        <v>993</v>
      </c>
      <c r="M134" s="57" t="s">
        <v>241</v>
      </c>
      <c r="N134" s="234" t="s">
        <v>473</v>
      </c>
      <c r="O134" s="52" t="s">
        <v>222</v>
      </c>
      <c r="P134" s="57" t="s">
        <v>994</v>
      </c>
      <c r="Q134" s="52" t="s">
        <v>452</v>
      </c>
      <c r="R134" s="52">
        <v>796</v>
      </c>
      <c r="S134" s="235" t="s">
        <v>511</v>
      </c>
      <c r="T134" s="231">
        <v>1</v>
      </c>
      <c r="U134" s="236">
        <v>2027027</v>
      </c>
      <c r="V134" s="236">
        <v>0</v>
      </c>
      <c r="W134" s="236">
        <v>0</v>
      </c>
      <c r="X134" s="235"/>
      <c r="Y134" s="237">
        <v>2016</v>
      </c>
      <c r="Z134" s="234" t="s">
        <v>904</v>
      </c>
    </row>
    <row r="135" spans="3:26" s="51" customFormat="1" ht="180" customHeight="1" x14ac:dyDescent="0.25">
      <c r="C135" s="218" t="s">
        <v>1068</v>
      </c>
      <c r="D135" s="52" t="s">
        <v>172</v>
      </c>
      <c r="E135" s="231" t="s">
        <v>1007</v>
      </c>
      <c r="F135" s="234" t="s">
        <v>1008</v>
      </c>
      <c r="G135" s="232" t="s">
        <v>1009</v>
      </c>
      <c r="H135" s="231" t="s">
        <v>1010</v>
      </c>
      <c r="I135" s="57" t="s">
        <v>201</v>
      </c>
      <c r="J135" s="58">
        <v>0</v>
      </c>
      <c r="K135" s="52">
        <v>750000000</v>
      </c>
      <c r="L135" s="59" t="s">
        <v>993</v>
      </c>
      <c r="M135" s="57" t="s">
        <v>241</v>
      </c>
      <c r="N135" s="234" t="s">
        <v>494</v>
      </c>
      <c r="O135" s="52" t="s">
        <v>222</v>
      </c>
      <c r="P135" s="57" t="s">
        <v>994</v>
      </c>
      <c r="Q135" s="52" t="s">
        <v>452</v>
      </c>
      <c r="R135" s="52">
        <v>796</v>
      </c>
      <c r="S135" s="235" t="s">
        <v>511</v>
      </c>
      <c r="T135" s="231">
        <v>2</v>
      </c>
      <c r="U135" s="236">
        <v>374088</v>
      </c>
      <c r="V135" s="236">
        <v>0</v>
      </c>
      <c r="W135" s="236">
        <v>0</v>
      </c>
      <c r="X135" s="235"/>
      <c r="Y135" s="237">
        <v>2016</v>
      </c>
      <c r="Z135" s="234" t="s">
        <v>904</v>
      </c>
    </row>
    <row r="136" spans="3:26" s="51" customFormat="1" ht="180" customHeight="1" x14ac:dyDescent="0.25">
      <c r="C136" s="218" t="s">
        <v>1069</v>
      </c>
      <c r="D136" s="52" t="s">
        <v>172</v>
      </c>
      <c r="E136" s="231" t="s">
        <v>1007</v>
      </c>
      <c r="F136" s="231" t="s">
        <v>1008</v>
      </c>
      <c r="G136" s="232" t="s">
        <v>1009</v>
      </c>
      <c r="H136" s="231" t="s">
        <v>1010</v>
      </c>
      <c r="I136" s="57" t="s">
        <v>201</v>
      </c>
      <c r="J136" s="58">
        <v>0</v>
      </c>
      <c r="K136" s="52">
        <v>750000000</v>
      </c>
      <c r="L136" s="59" t="s">
        <v>993</v>
      </c>
      <c r="M136" s="57" t="s">
        <v>241</v>
      </c>
      <c r="N136" s="234" t="s">
        <v>473</v>
      </c>
      <c r="O136" s="52" t="s">
        <v>222</v>
      </c>
      <c r="P136" s="57" t="s">
        <v>994</v>
      </c>
      <c r="Q136" s="52" t="s">
        <v>452</v>
      </c>
      <c r="R136" s="52">
        <v>796</v>
      </c>
      <c r="S136" s="235" t="s">
        <v>511</v>
      </c>
      <c r="T136" s="231">
        <v>1</v>
      </c>
      <c r="U136" s="236">
        <v>486486</v>
      </c>
      <c r="V136" s="236">
        <v>0</v>
      </c>
      <c r="W136" s="236">
        <v>0</v>
      </c>
      <c r="X136" s="235"/>
      <c r="Y136" s="237">
        <v>2016</v>
      </c>
      <c r="Z136" s="234" t="s">
        <v>904</v>
      </c>
    </row>
    <row r="137" spans="3:26" s="51" customFormat="1" ht="180" customHeight="1" x14ac:dyDescent="0.25">
      <c r="C137" s="218" t="s">
        <v>1070</v>
      </c>
      <c r="D137" s="52" t="s">
        <v>172</v>
      </c>
      <c r="E137" s="231" t="s">
        <v>1011</v>
      </c>
      <c r="F137" s="234" t="s">
        <v>853</v>
      </c>
      <c r="G137" s="312" t="s">
        <v>1012</v>
      </c>
      <c r="H137" s="313" t="s">
        <v>1013</v>
      </c>
      <c r="I137" s="57" t="s">
        <v>176</v>
      </c>
      <c r="J137" s="58">
        <v>0</v>
      </c>
      <c r="K137" s="52">
        <v>750000000</v>
      </c>
      <c r="L137" s="59" t="s">
        <v>993</v>
      </c>
      <c r="M137" s="57" t="s">
        <v>241</v>
      </c>
      <c r="N137" s="60" t="s">
        <v>1643</v>
      </c>
      <c r="O137" s="52" t="s">
        <v>222</v>
      </c>
      <c r="P137" s="57" t="s">
        <v>994</v>
      </c>
      <c r="Q137" s="52" t="s">
        <v>452</v>
      </c>
      <c r="R137" s="52">
        <v>796</v>
      </c>
      <c r="S137" s="235" t="s">
        <v>511</v>
      </c>
      <c r="T137" s="231">
        <v>2</v>
      </c>
      <c r="U137" s="236">
        <v>2615918</v>
      </c>
      <c r="V137" s="236">
        <v>0</v>
      </c>
      <c r="W137" s="236">
        <f t="shared" ref="W137:W152" si="5">V137*1.12</f>
        <v>0</v>
      </c>
      <c r="X137" s="235"/>
      <c r="Y137" s="237">
        <v>2016</v>
      </c>
      <c r="Z137" s="52" t="s">
        <v>1644</v>
      </c>
    </row>
    <row r="138" spans="3:26" s="51" customFormat="1" ht="180" customHeight="1" x14ac:dyDescent="0.25">
      <c r="C138" s="218" t="s">
        <v>1646</v>
      </c>
      <c r="D138" s="52" t="s">
        <v>172</v>
      </c>
      <c r="E138" s="231" t="s">
        <v>1011</v>
      </c>
      <c r="F138" s="234" t="s">
        <v>853</v>
      </c>
      <c r="G138" s="312" t="s">
        <v>1012</v>
      </c>
      <c r="H138" s="313" t="s">
        <v>1645</v>
      </c>
      <c r="I138" s="57" t="s">
        <v>176</v>
      </c>
      <c r="J138" s="58">
        <v>0</v>
      </c>
      <c r="K138" s="52">
        <v>750000000</v>
      </c>
      <c r="L138" s="59" t="s">
        <v>993</v>
      </c>
      <c r="M138" s="57" t="s">
        <v>642</v>
      </c>
      <c r="N138" s="60" t="s">
        <v>1643</v>
      </c>
      <c r="O138" s="52" t="s">
        <v>222</v>
      </c>
      <c r="P138" s="57" t="s">
        <v>994</v>
      </c>
      <c r="Q138" s="52" t="s">
        <v>452</v>
      </c>
      <c r="R138" s="52">
        <v>796</v>
      </c>
      <c r="S138" s="235" t="s">
        <v>511</v>
      </c>
      <c r="T138" s="231">
        <v>1</v>
      </c>
      <c r="U138" s="236">
        <v>1000000</v>
      </c>
      <c r="V138" s="236">
        <f>U138*T138</f>
        <v>1000000</v>
      </c>
      <c r="W138" s="236">
        <f t="shared" si="5"/>
        <v>1120000</v>
      </c>
      <c r="X138" s="235"/>
      <c r="Y138" s="237">
        <v>2016</v>
      </c>
      <c r="Z138" s="52"/>
    </row>
    <row r="139" spans="3:26" s="51" customFormat="1" ht="180" customHeight="1" x14ac:dyDescent="0.25">
      <c r="C139" s="218" t="s">
        <v>1071</v>
      </c>
      <c r="D139" s="52" t="s">
        <v>172</v>
      </c>
      <c r="E139" s="231" t="s">
        <v>1011</v>
      </c>
      <c r="F139" s="231" t="s">
        <v>853</v>
      </c>
      <c r="G139" s="313" t="s">
        <v>1012</v>
      </c>
      <c r="H139" s="313" t="s">
        <v>1013</v>
      </c>
      <c r="I139" s="57" t="s">
        <v>176</v>
      </c>
      <c r="J139" s="58">
        <v>0</v>
      </c>
      <c r="K139" s="52">
        <v>750000000</v>
      </c>
      <c r="L139" s="59" t="s">
        <v>993</v>
      </c>
      <c r="M139" s="57" t="s">
        <v>241</v>
      </c>
      <c r="N139" s="52" t="s">
        <v>1647</v>
      </c>
      <c r="O139" s="52" t="s">
        <v>222</v>
      </c>
      <c r="P139" s="57" t="s">
        <v>994</v>
      </c>
      <c r="Q139" s="52" t="s">
        <v>452</v>
      </c>
      <c r="R139" s="52">
        <v>796</v>
      </c>
      <c r="S139" s="235" t="s">
        <v>511</v>
      </c>
      <c r="T139" s="231">
        <v>1</v>
      </c>
      <c r="U139" s="236">
        <v>2615918</v>
      </c>
      <c r="V139" s="236">
        <v>0</v>
      </c>
      <c r="W139" s="236">
        <f t="shared" si="5"/>
        <v>0</v>
      </c>
      <c r="X139" s="235"/>
      <c r="Y139" s="237">
        <v>2016</v>
      </c>
      <c r="Z139" s="52" t="s">
        <v>1648</v>
      </c>
    </row>
    <row r="140" spans="3:26" s="51" customFormat="1" ht="180" customHeight="1" x14ac:dyDescent="0.25">
      <c r="C140" s="218" t="s">
        <v>1650</v>
      </c>
      <c r="D140" s="52" t="s">
        <v>172</v>
      </c>
      <c r="E140" s="231" t="s">
        <v>1011</v>
      </c>
      <c r="F140" s="231" t="s">
        <v>853</v>
      </c>
      <c r="G140" s="313" t="s">
        <v>1012</v>
      </c>
      <c r="H140" s="313" t="s">
        <v>1645</v>
      </c>
      <c r="I140" s="57" t="s">
        <v>176</v>
      </c>
      <c r="J140" s="58">
        <v>0</v>
      </c>
      <c r="K140" s="52">
        <v>750000000</v>
      </c>
      <c r="L140" s="59" t="s">
        <v>993</v>
      </c>
      <c r="M140" s="57" t="s">
        <v>642</v>
      </c>
      <c r="N140" s="52" t="s">
        <v>1649</v>
      </c>
      <c r="O140" s="52" t="s">
        <v>222</v>
      </c>
      <c r="P140" s="57" t="s">
        <v>994</v>
      </c>
      <c r="Q140" s="52" t="s">
        <v>452</v>
      </c>
      <c r="R140" s="52">
        <v>796</v>
      </c>
      <c r="S140" s="235" t="s">
        <v>511</v>
      </c>
      <c r="T140" s="231">
        <v>1</v>
      </c>
      <c r="U140" s="236">
        <v>1000000</v>
      </c>
      <c r="V140" s="236">
        <f>U140*T140</f>
        <v>1000000</v>
      </c>
      <c r="W140" s="236">
        <f t="shared" si="5"/>
        <v>1120000</v>
      </c>
      <c r="X140" s="235"/>
      <c r="Y140" s="237">
        <v>2016</v>
      </c>
      <c r="Z140" s="52"/>
    </row>
    <row r="141" spans="3:26" s="51" customFormat="1" ht="180" customHeight="1" x14ac:dyDescent="0.25">
      <c r="C141" s="218" t="s">
        <v>1072</v>
      </c>
      <c r="D141" s="52" t="s">
        <v>172</v>
      </c>
      <c r="E141" s="231" t="s">
        <v>1014</v>
      </c>
      <c r="F141" s="231" t="s">
        <v>1015</v>
      </c>
      <c r="G141" s="314" t="s">
        <v>1016</v>
      </c>
      <c r="H141" s="234" t="s">
        <v>1017</v>
      </c>
      <c r="I141" s="57" t="s">
        <v>201</v>
      </c>
      <c r="J141" s="58">
        <v>0</v>
      </c>
      <c r="K141" s="52">
        <v>750000000</v>
      </c>
      <c r="L141" s="59" t="s">
        <v>993</v>
      </c>
      <c r="M141" s="57" t="s">
        <v>241</v>
      </c>
      <c r="N141" s="60" t="s">
        <v>1643</v>
      </c>
      <c r="O141" s="52" t="s">
        <v>222</v>
      </c>
      <c r="P141" s="57" t="s">
        <v>994</v>
      </c>
      <c r="Q141" s="52" t="s">
        <v>452</v>
      </c>
      <c r="R141" s="52">
        <v>796</v>
      </c>
      <c r="S141" s="235" t="s">
        <v>511</v>
      </c>
      <c r="T141" s="231">
        <v>10</v>
      </c>
      <c r="U141" s="236">
        <v>121621</v>
      </c>
      <c r="V141" s="236">
        <v>0</v>
      </c>
      <c r="W141" s="236">
        <f t="shared" si="5"/>
        <v>0</v>
      </c>
      <c r="X141" s="235"/>
      <c r="Y141" s="237">
        <v>2016</v>
      </c>
      <c r="Z141" s="52" t="s">
        <v>1651</v>
      </c>
    </row>
    <row r="142" spans="3:26" s="51" customFormat="1" ht="180" customHeight="1" x14ac:dyDescent="0.25">
      <c r="C142" s="218" t="s">
        <v>1652</v>
      </c>
      <c r="D142" s="52" t="s">
        <v>172</v>
      </c>
      <c r="E142" s="231" t="s">
        <v>1014</v>
      </c>
      <c r="F142" s="231" t="s">
        <v>1015</v>
      </c>
      <c r="G142" s="314" t="s">
        <v>1016</v>
      </c>
      <c r="H142" s="234" t="s">
        <v>1017</v>
      </c>
      <c r="I142" s="57" t="s">
        <v>201</v>
      </c>
      <c r="J142" s="58">
        <v>0</v>
      </c>
      <c r="K142" s="52">
        <v>750000000</v>
      </c>
      <c r="L142" s="59" t="s">
        <v>993</v>
      </c>
      <c r="M142" s="57" t="s">
        <v>642</v>
      </c>
      <c r="N142" s="60" t="s">
        <v>1643</v>
      </c>
      <c r="O142" s="52" t="s">
        <v>222</v>
      </c>
      <c r="P142" s="57" t="s">
        <v>994</v>
      </c>
      <c r="Q142" s="52" t="s">
        <v>452</v>
      </c>
      <c r="R142" s="52">
        <v>796</v>
      </c>
      <c r="S142" s="235" t="s">
        <v>511</v>
      </c>
      <c r="T142" s="231">
        <v>5</v>
      </c>
      <c r="U142" s="236">
        <v>169860</v>
      </c>
      <c r="V142" s="236">
        <f>U142*T142</f>
        <v>849300</v>
      </c>
      <c r="W142" s="236">
        <f t="shared" si="5"/>
        <v>951216.00000000012</v>
      </c>
      <c r="X142" s="235"/>
      <c r="Y142" s="237">
        <v>2016</v>
      </c>
      <c r="Z142" s="52"/>
    </row>
    <row r="143" spans="3:26" s="51" customFormat="1" ht="180" customHeight="1" x14ac:dyDescent="0.25">
      <c r="C143" s="218" t="s">
        <v>1073</v>
      </c>
      <c r="D143" s="52" t="s">
        <v>172</v>
      </c>
      <c r="E143" s="231" t="s">
        <v>1014</v>
      </c>
      <c r="F143" s="231" t="s">
        <v>1015</v>
      </c>
      <c r="G143" s="314" t="s">
        <v>1016</v>
      </c>
      <c r="H143" s="234" t="s">
        <v>1018</v>
      </c>
      <c r="I143" s="57" t="s">
        <v>201</v>
      </c>
      <c r="J143" s="58">
        <v>0</v>
      </c>
      <c r="K143" s="52">
        <v>750000000</v>
      </c>
      <c r="L143" s="59" t="s">
        <v>993</v>
      </c>
      <c r="M143" s="57" t="s">
        <v>241</v>
      </c>
      <c r="N143" s="60" t="s">
        <v>1643</v>
      </c>
      <c r="O143" s="52" t="s">
        <v>222</v>
      </c>
      <c r="P143" s="57" t="s">
        <v>994</v>
      </c>
      <c r="Q143" s="52" t="s">
        <v>452</v>
      </c>
      <c r="R143" s="52">
        <v>796</v>
      </c>
      <c r="S143" s="235" t="s">
        <v>511</v>
      </c>
      <c r="T143" s="231">
        <v>10</v>
      </c>
      <c r="U143" s="236">
        <v>129729</v>
      </c>
      <c r="V143" s="236">
        <v>0</v>
      </c>
      <c r="W143" s="236">
        <f t="shared" si="5"/>
        <v>0</v>
      </c>
      <c r="X143" s="235"/>
      <c r="Y143" s="237">
        <v>2016</v>
      </c>
      <c r="Z143" s="52" t="s">
        <v>1651</v>
      </c>
    </row>
    <row r="144" spans="3:26" s="51" customFormat="1" ht="180" customHeight="1" x14ac:dyDescent="0.25">
      <c r="C144" s="218" t="s">
        <v>1653</v>
      </c>
      <c r="D144" s="52" t="s">
        <v>172</v>
      </c>
      <c r="E144" s="231" t="s">
        <v>1014</v>
      </c>
      <c r="F144" s="231" t="s">
        <v>1015</v>
      </c>
      <c r="G144" s="314" t="s">
        <v>1016</v>
      </c>
      <c r="H144" s="234" t="s">
        <v>1018</v>
      </c>
      <c r="I144" s="57" t="s">
        <v>201</v>
      </c>
      <c r="J144" s="58">
        <v>0</v>
      </c>
      <c r="K144" s="52">
        <v>750000000</v>
      </c>
      <c r="L144" s="59" t="s">
        <v>993</v>
      </c>
      <c r="M144" s="57" t="s">
        <v>642</v>
      </c>
      <c r="N144" s="60" t="s">
        <v>1643</v>
      </c>
      <c r="O144" s="52" t="s">
        <v>222</v>
      </c>
      <c r="P144" s="57" t="s">
        <v>994</v>
      </c>
      <c r="Q144" s="52" t="s">
        <v>452</v>
      </c>
      <c r="R144" s="52">
        <v>796</v>
      </c>
      <c r="S144" s="235" t="s">
        <v>511</v>
      </c>
      <c r="T144" s="231">
        <v>5</v>
      </c>
      <c r="U144" s="236">
        <v>239590</v>
      </c>
      <c r="V144" s="236">
        <f>U144*T144</f>
        <v>1197950</v>
      </c>
      <c r="W144" s="236">
        <f t="shared" si="5"/>
        <v>1341704.0000000002</v>
      </c>
      <c r="X144" s="235"/>
      <c r="Y144" s="237">
        <v>2016</v>
      </c>
      <c r="Z144" s="52"/>
    </row>
    <row r="145" spans="3:26" s="51" customFormat="1" ht="180" customHeight="1" x14ac:dyDescent="0.25">
      <c r="C145" s="218" t="s">
        <v>1074</v>
      </c>
      <c r="D145" s="52" t="s">
        <v>172</v>
      </c>
      <c r="E145" s="231" t="s">
        <v>1019</v>
      </c>
      <c r="F145" s="231" t="s">
        <v>1020</v>
      </c>
      <c r="G145" s="231" t="s">
        <v>1021</v>
      </c>
      <c r="H145" s="313" t="s">
        <v>1022</v>
      </c>
      <c r="I145" s="57" t="s">
        <v>201</v>
      </c>
      <c r="J145" s="58">
        <v>0</v>
      </c>
      <c r="K145" s="52">
        <v>750000000</v>
      </c>
      <c r="L145" s="59" t="s">
        <v>993</v>
      </c>
      <c r="M145" s="57" t="s">
        <v>241</v>
      </c>
      <c r="N145" s="60" t="s">
        <v>1643</v>
      </c>
      <c r="O145" s="52" t="s">
        <v>222</v>
      </c>
      <c r="P145" s="57" t="s">
        <v>994</v>
      </c>
      <c r="Q145" s="52" t="s">
        <v>452</v>
      </c>
      <c r="R145" s="52">
        <v>796</v>
      </c>
      <c r="S145" s="235" t="s">
        <v>511</v>
      </c>
      <c r="T145" s="231">
        <v>2</v>
      </c>
      <c r="U145" s="236">
        <v>1216216</v>
      </c>
      <c r="V145" s="236">
        <v>0</v>
      </c>
      <c r="W145" s="236">
        <f t="shared" si="5"/>
        <v>0</v>
      </c>
      <c r="X145" s="235"/>
      <c r="Y145" s="235">
        <v>2016</v>
      </c>
      <c r="Z145" s="52" t="s">
        <v>1654</v>
      </c>
    </row>
    <row r="146" spans="3:26" s="51" customFormat="1" ht="180" customHeight="1" x14ac:dyDescent="0.25">
      <c r="C146" s="218" t="s">
        <v>1656</v>
      </c>
      <c r="D146" s="52" t="s">
        <v>172</v>
      </c>
      <c r="E146" s="231" t="s">
        <v>1019</v>
      </c>
      <c r="F146" s="231" t="s">
        <v>1020</v>
      </c>
      <c r="G146" s="231" t="s">
        <v>1021</v>
      </c>
      <c r="H146" s="313" t="s">
        <v>1022</v>
      </c>
      <c r="I146" s="57" t="s">
        <v>201</v>
      </c>
      <c r="J146" s="58">
        <v>0</v>
      </c>
      <c r="K146" s="52">
        <v>750000000</v>
      </c>
      <c r="L146" s="59" t="s">
        <v>993</v>
      </c>
      <c r="M146" s="57" t="s">
        <v>642</v>
      </c>
      <c r="N146" s="60" t="s">
        <v>1643</v>
      </c>
      <c r="O146" s="52" t="s">
        <v>222</v>
      </c>
      <c r="P146" s="57" t="s">
        <v>1655</v>
      </c>
      <c r="Q146" s="52" t="s">
        <v>452</v>
      </c>
      <c r="R146" s="52">
        <v>796</v>
      </c>
      <c r="S146" s="235" t="s">
        <v>511</v>
      </c>
      <c r="T146" s="231">
        <v>2</v>
      </c>
      <c r="U146" s="236">
        <v>1689212</v>
      </c>
      <c r="V146" s="236">
        <f>U146*T146</f>
        <v>3378424</v>
      </c>
      <c r="W146" s="236">
        <f t="shared" si="5"/>
        <v>3783834.8800000004</v>
      </c>
      <c r="X146" s="235"/>
      <c r="Y146" s="235">
        <v>2016</v>
      </c>
      <c r="Z146" s="52"/>
    </row>
    <row r="147" spans="3:26" s="51" customFormat="1" ht="180" customHeight="1" x14ac:dyDescent="0.25">
      <c r="C147" s="218" t="s">
        <v>1075</v>
      </c>
      <c r="D147" s="52" t="s">
        <v>172</v>
      </c>
      <c r="E147" s="231" t="s">
        <v>1019</v>
      </c>
      <c r="F147" s="231" t="s">
        <v>1020</v>
      </c>
      <c r="G147" s="231" t="s">
        <v>1021</v>
      </c>
      <c r="H147" s="313" t="s">
        <v>1022</v>
      </c>
      <c r="I147" s="57" t="s">
        <v>201</v>
      </c>
      <c r="J147" s="58">
        <v>0</v>
      </c>
      <c r="K147" s="52">
        <v>750000000</v>
      </c>
      <c r="L147" s="59" t="s">
        <v>993</v>
      </c>
      <c r="M147" s="57" t="s">
        <v>241</v>
      </c>
      <c r="N147" s="52" t="s">
        <v>1657</v>
      </c>
      <c r="O147" s="52" t="s">
        <v>222</v>
      </c>
      <c r="P147" s="57" t="s">
        <v>994</v>
      </c>
      <c r="Q147" s="52" t="s">
        <v>452</v>
      </c>
      <c r="R147" s="52">
        <v>796</v>
      </c>
      <c r="S147" s="235" t="s">
        <v>511</v>
      </c>
      <c r="T147" s="231">
        <v>2</v>
      </c>
      <c r="U147" s="236">
        <v>1459459</v>
      </c>
      <c r="V147" s="236">
        <v>0</v>
      </c>
      <c r="W147" s="236">
        <f t="shared" si="5"/>
        <v>0</v>
      </c>
      <c r="X147" s="235"/>
      <c r="Y147" s="235">
        <v>2016</v>
      </c>
      <c r="Z147" s="52" t="s">
        <v>1658</v>
      </c>
    </row>
    <row r="148" spans="3:26" s="51" customFormat="1" ht="180" customHeight="1" x14ac:dyDescent="0.25">
      <c r="C148" s="218" t="s">
        <v>1660</v>
      </c>
      <c r="D148" s="52" t="s">
        <v>172</v>
      </c>
      <c r="E148" s="231" t="s">
        <v>1019</v>
      </c>
      <c r="F148" s="231" t="s">
        <v>1020</v>
      </c>
      <c r="G148" s="231" t="s">
        <v>1021</v>
      </c>
      <c r="H148" s="313" t="s">
        <v>1022</v>
      </c>
      <c r="I148" s="57" t="s">
        <v>201</v>
      </c>
      <c r="J148" s="58">
        <v>0</v>
      </c>
      <c r="K148" s="52">
        <v>750000000</v>
      </c>
      <c r="L148" s="59" t="s">
        <v>993</v>
      </c>
      <c r="M148" s="57" t="s">
        <v>642</v>
      </c>
      <c r="N148" s="52" t="s">
        <v>1649</v>
      </c>
      <c r="O148" s="52" t="s">
        <v>222</v>
      </c>
      <c r="P148" s="57" t="s">
        <v>1659</v>
      </c>
      <c r="Q148" s="52" t="s">
        <v>452</v>
      </c>
      <c r="R148" s="52">
        <v>796</v>
      </c>
      <c r="S148" s="235" t="s">
        <v>511</v>
      </c>
      <c r="T148" s="231">
        <v>4</v>
      </c>
      <c r="U148" s="236">
        <v>1689212</v>
      </c>
      <c r="V148" s="236">
        <f>U148*T148</f>
        <v>6756848</v>
      </c>
      <c r="W148" s="236">
        <f t="shared" si="5"/>
        <v>7567669.7600000007</v>
      </c>
      <c r="X148" s="235"/>
      <c r="Y148" s="235">
        <v>2016</v>
      </c>
      <c r="Z148" s="52"/>
    </row>
    <row r="149" spans="3:26" s="51" customFormat="1" ht="180" customHeight="1" x14ac:dyDescent="0.25">
      <c r="C149" s="218" t="s">
        <v>1076</v>
      </c>
      <c r="D149" s="52" t="s">
        <v>172</v>
      </c>
      <c r="E149" s="231" t="s">
        <v>1023</v>
      </c>
      <c r="F149" s="231" t="s">
        <v>1024</v>
      </c>
      <c r="G149" s="231" t="s">
        <v>1025</v>
      </c>
      <c r="H149" s="314" t="s">
        <v>1026</v>
      </c>
      <c r="I149" s="57" t="s">
        <v>176</v>
      </c>
      <c r="J149" s="58">
        <v>0</v>
      </c>
      <c r="K149" s="52">
        <v>750000000</v>
      </c>
      <c r="L149" s="59" t="s">
        <v>993</v>
      </c>
      <c r="M149" s="57" t="s">
        <v>241</v>
      </c>
      <c r="N149" s="52" t="s">
        <v>1657</v>
      </c>
      <c r="O149" s="52" t="s">
        <v>222</v>
      </c>
      <c r="P149" s="57" t="s">
        <v>994</v>
      </c>
      <c r="Q149" s="52" t="s">
        <v>452</v>
      </c>
      <c r="R149" s="52">
        <v>796</v>
      </c>
      <c r="S149" s="235" t="s">
        <v>511</v>
      </c>
      <c r="T149" s="231">
        <v>3</v>
      </c>
      <c r="U149" s="236">
        <v>2594595</v>
      </c>
      <c r="V149" s="236">
        <v>0</v>
      </c>
      <c r="W149" s="236">
        <f t="shared" si="5"/>
        <v>0</v>
      </c>
      <c r="X149" s="235"/>
      <c r="Y149" s="235">
        <v>2016</v>
      </c>
      <c r="Z149" s="52" t="s">
        <v>1661</v>
      </c>
    </row>
    <row r="150" spans="3:26" s="51" customFormat="1" ht="180" customHeight="1" x14ac:dyDescent="0.25">
      <c r="C150" s="218" t="s">
        <v>1663</v>
      </c>
      <c r="D150" s="52" t="s">
        <v>172</v>
      </c>
      <c r="E150" s="231" t="s">
        <v>1023</v>
      </c>
      <c r="F150" s="231" t="s">
        <v>1024</v>
      </c>
      <c r="G150" s="231" t="s">
        <v>1025</v>
      </c>
      <c r="H150" s="314" t="s">
        <v>1026</v>
      </c>
      <c r="I150" s="57" t="s">
        <v>176</v>
      </c>
      <c r="J150" s="58">
        <v>0</v>
      </c>
      <c r="K150" s="52">
        <v>750000000</v>
      </c>
      <c r="L150" s="59" t="s">
        <v>993</v>
      </c>
      <c r="M150" s="57" t="s">
        <v>642</v>
      </c>
      <c r="N150" s="52" t="s">
        <v>1662</v>
      </c>
      <c r="O150" s="52" t="s">
        <v>222</v>
      </c>
      <c r="P150" s="57" t="s">
        <v>994</v>
      </c>
      <c r="Q150" s="52" t="s">
        <v>452</v>
      </c>
      <c r="R150" s="52">
        <v>796</v>
      </c>
      <c r="S150" s="235" t="s">
        <v>511</v>
      </c>
      <c r="T150" s="231">
        <v>4</v>
      </c>
      <c r="U150" s="236">
        <v>2594595</v>
      </c>
      <c r="V150" s="236">
        <f>U150*T150</f>
        <v>10378380</v>
      </c>
      <c r="W150" s="236">
        <f t="shared" si="5"/>
        <v>11623785.600000001</v>
      </c>
      <c r="X150" s="235"/>
      <c r="Y150" s="235">
        <v>2016</v>
      </c>
      <c r="Z150" s="52"/>
    </row>
    <row r="151" spans="3:26" s="51" customFormat="1" ht="180" customHeight="1" x14ac:dyDescent="0.25">
      <c r="C151" s="218" t="s">
        <v>1077</v>
      </c>
      <c r="D151" s="52" t="s">
        <v>172</v>
      </c>
      <c r="E151" s="231" t="s">
        <v>968</v>
      </c>
      <c r="F151" s="231" t="s">
        <v>1027</v>
      </c>
      <c r="G151" s="231" t="s">
        <v>1028</v>
      </c>
      <c r="H151" s="234" t="s">
        <v>1029</v>
      </c>
      <c r="I151" s="57" t="s">
        <v>201</v>
      </c>
      <c r="J151" s="58">
        <v>0</v>
      </c>
      <c r="K151" s="52">
        <v>750000000</v>
      </c>
      <c r="L151" s="59" t="s">
        <v>993</v>
      </c>
      <c r="M151" s="57" t="s">
        <v>241</v>
      </c>
      <c r="N151" s="52" t="s">
        <v>1662</v>
      </c>
      <c r="O151" s="52" t="s">
        <v>222</v>
      </c>
      <c r="P151" s="57" t="s">
        <v>994</v>
      </c>
      <c r="Q151" s="52" t="s">
        <v>452</v>
      </c>
      <c r="R151" s="52">
        <v>796</v>
      </c>
      <c r="S151" s="235" t="s">
        <v>511</v>
      </c>
      <c r="T151" s="231">
        <v>20</v>
      </c>
      <c r="U151" s="236">
        <v>162162</v>
      </c>
      <c r="V151" s="236">
        <v>0</v>
      </c>
      <c r="W151" s="236">
        <f t="shared" si="5"/>
        <v>0</v>
      </c>
      <c r="X151" s="235"/>
      <c r="Y151" s="237">
        <v>2016</v>
      </c>
      <c r="Z151" s="52">
        <v>6.11</v>
      </c>
    </row>
    <row r="152" spans="3:26" s="51" customFormat="1" ht="180" customHeight="1" x14ac:dyDescent="0.25">
      <c r="C152" s="218" t="s">
        <v>1666</v>
      </c>
      <c r="D152" s="52" t="s">
        <v>172</v>
      </c>
      <c r="E152" s="231" t="s">
        <v>968</v>
      </c>
      <c r="F152" s="231" t="s">
        <v>1027</v>
      </c>
      <c r="G152" s="231" t="s">
        <v>1028</v>
      </c>
      <c r="H152" s="234" t="s">
        <v>1664</v>
      </c>
      <c r="I152" s="57" t="s">
        <v>201</v>
      </c>
      <c r="J152" s="58">
        <v>0</v>
      </c>
      <c r="K152" s="52">
        <v>750000000</v>
      </c>
      <c r="L152" s="59" t="s">
        <v>993</v>
      </c>
      <c r="M152" s="57" t="s">
        <v>642</v>
      </c>
      <c r="N152" s="52" t="s">
        <v>1665</v>
      </c>
      <c r="O152" s="52" t="s">
        <v>222</v>
      </c>
      <c r="P152" s="57" t="s">
        <v>994</v>
      </c>
      <c r="Q152" s="52" t="s">
        <v>452</v>
      </c>
      <c r="R152" s="52">
        <v>796</v>
      </c>
      <c r="S152" s="235" t="s">
        <v>511</v>
      </c>
      <c r="T152" s="231">
        <v>20</v>
      </c>
      <c r="U152" s="236">
        <v>162162</v>
      </c>
      <c r="V152" s="236">
        <f>T152*U152</f>
        <v>3243240</v>
      </c>
      <c r="W152" s="236">
        <f t="shared" si="5"/>
        <v>3632428.8000000003</v>
      </c>
      <c r="X152" s="235"/>
      <c r="Y152" s="237">
        <v>2016</v>
      </c>
      <c r="Z152" s="315"/>
    </row>
    <row r="153" spans="3:26" s="51" customFormat="1" ht="180" customHeight="1" x14ac:dyDescent="0.25">
      <c r="C153" s="218" t="s">
        <v>1141</v>
      </c>
      <c r="D153" s="234" t="s">
        <v>172</v>
      </c>
      <c r="E153" s="234" t="s">
        <v>1112</v>
      </c>
      <c r="F153" s="234" t="s">
        <v>964</v>
      </c>
      <c r="G153" s="234" t="s">
        <v>1113</v>
      </c>
      <c r="H153" s="234" t="s">
        <v>1114</v>
      </c>
      <c r="I153" s="234" t="s">
        <v>201</v>
      </c>
      <c r="J153" s="251">
        <v>0</v>
      </c>
      <c r="K153" s="234">
        <v>750000000</v>
      </c>
      <c r="L153" s="234" t="s">
        <v>339</v>
      </c>
      <c r="M153" s="234" t="s">
        <v>967</v>
      </c>
      <c r="N153" s="234" t="s">
        <v>451</v>
      </c>
      <c r="O153" s="234" t="s">
        <v>222</v>
      </c>
      <c r="P153" s="234" t="s">
        <v>950</v>
      </c>
      <c r="Q153" s="234" t="s">
        <v>452</v>
      </c>
      <c r="R153" s="252" t="s">
        <v>453</v>
      </c>
      <c r="S153" s="234" t="s">
        <v>435</v>
      </c>
      <c r="T153" s="234">
        <v>1</v>
      </c>
      <c r="U153" s="253">
        <v>165029</v>
      </c>
      <c r="V153" s="228">
        <f t="shared" ref="V153:V161" si="6">U153*T153</f>
        <v>165029</v>
      </c>
      <c r="W153" s="228">
        <f t="shared" ref="W153:W161" si="7">V153*1.12</f>
        <v>184832.48</v>
      </c>
      <c r="X153" s="234"/>
      <c r="Y153" s="234">
        <v>2016</v>
      </c>
      <c r="Z153" s="234"/>
    </row>
    <row r="154" spans="3:26" s="51" customFormat="1" ht="180" customHeight="1" x14ac:dyDescent="0.25">
      <c r="C154" s="218" t="s">
        <v>1142</v>
      </c>
      <c r="D154" s="234" t="s">
        <v>172</v>
      </c>
      <c r="E154" s="234" t="s">
        <v>1112</v>
      </c>
      <c r="F154" s="234" t="s">
        <v>964</v>
      </c>
      <c r="G154" s="234" t="s">
        <v>1113</v>
      </c>
      <c r="H154" s="234" t="s">
        <v>1115</v>
      </c>
      <c r="I154" s="234" t="s">
        <v>201</v>
      </c>
      <c r="J154" s="251">
        <v>0</v>
      </c>
      <c r="K154" s="234">
        <v>750000000</v>
      </c>
      <c r="L154" s="234" t="s">
        <v>339</v>
      </c>
      <c r="M154" s="234" t="s">
        <v>967</v>
      </c>
      <c r="N154" s="234" t="s">
        <v>451</v>
      </c>
      <c r="O154" s="234" t="s">
        <v>222</v>
      </c>
      <c r="P154" s="234" t="s">
        <v>950</v>
      </c>
      <c r="Q154" s="234" t="s">
        <v>452</v>
      </c>
      <c r="R154" s="252" t="s">
        <v>453</v>
      </c>
      <c r="S154" s="234" t="s">
        <v>435</v>
      </c>
      <c r="T154" s="234">
        <v>1</v>
      </c>
      <c r="U154" s="253">
        <v>85564</v>
      </c>
      <c r="V154" s="228">
        <f t="shared" si="6"/>
        <v>85564</v>
      </c>
      <c r="W154" s="228">
        <f t="shared" si="7"/>
        <v>95831.680000000008</v>
      </c>
      <c r="X154" s="234"/>
      <c r="Y154" s="234">
        <v>2016</v>
      </c>
      <c r="Z154" s="234"/>
    </row>
    <row r="155" spans="3:26" s="51" customFormat="1" ht="180" customHeight="1" x14ac:dyDescent="0.25">
      <c r="C155" s="218" t="s">
        <v>1143</v>
      </c>
      <c r="D155" s="234" t="s">
        <v>172</v>
      </c>
      <c r="E155" s="234" t="s">
        <v>1116</v>
      </c>
      <c r="F155" s="234" t="s">
        <v>964</v>
      </c>
      <c r="G155" s="234" t="s">
        <v>1117</v>
      </c>
      <c r="H155" s="234" t="s">
        <v>1118</v>
      </c>
      <c r="I155" s="234" t="s">
        <v>201</v>
      </c>
      <c r="J155" s="251">
        <v>0</v>
      </c>
      <c r="K155" s="234">
        <v>750000000</v>
      </c>
      <c r="L155" s="234" t="s">
        <v>339</v>
      </c>
      <c r="M155" s="234" t="s">
        <v>967</v>
      </c>
      <c r="N155" s="234" t="s">
        <v>1119</v>
      </c>
      <c r="O155" s="234" t="s">
        <v>222</v>
      </c>
      <c r="P155" s="234" t="s">
        <v>950</v>
      </c>
      <c r="Q155" s="234" t="s">
        <v>452</v>
      </c>
      <c r="R155" s="252" t="s">
        <v>453</v>
      </c>
      <c r="S155" s="234" t="s">
        <v>435</v>
      </c>
      <c r="T155" s="234">
        <v>1</v>
      </c>
      <c r="U155" s="253">
        <v>609358</v>
      </c>
      <c r="V155" s="228">
        <f t="shared" si="6"/>
        <v>609358</v>
      </c>
      <c r="W155" s="228">
        <f t="shared" si="7"/>
        <v>682480.96000000008</v>
      </c>
      <c r="X155" s="234"/>
      <c r="Y155" s="234">
        <v>2016</v>
      </c>
      <c r="Z155" s="234"/>
    </row>
    <row r="156" spans="3:26" s="51" customFormat="1" ht="180" customHeight="1" x14ac:dyDescent="0.25">
      <c r="C156" s="218" t="s">
        <v>1144</v>
      </c>
      <c r="D156" s="234" t="s">
        <v>172</v>
      </c>
      <c r="E156" s="234" t="s">
        <v>1120</v>
      </c>
      <c r="F156" s="234" t="s">
        <v>964</v>
      </c>
      <c r="G156" s="234" t="s">
        <v>1121</v>
      </c>
      <c r="H156" s="234" t="s">
        <v>1122</v>
      </c>
      <c r="I156" s="234" t="s">
        <v>201</v>
      </c>
      <c r="J156" s="251">
        <v>0</v>
      </c>
      <c r="K156" s="234">
        <v>750000000</v>
      </c>
      <c r="L156" s="234" t="s">
        <v>339</v>
      </c>
      <c r="M156" s="234" t="s">
        <v>967</v>
      </c>
      <c r="N156" s="234" t="s">
        <v>975</v>
      </c>
      <c r="O156" s="234" t="s">
        <v>222</v>
      </c>
      <c r="P156" s="234" t="s">
        <v>950</v>
      </c>
      <c r="Q156" s="234" t="s">
        <v>452</v>
      </c>
      <c r="R156" s="252" t="s">
        <v>453</v>
      </c>
      <c r="S156" s="234" t="s">
        <v>435</v>
      </c>
      <c r="T156" s="234">
        <v>1</v>
      </c>
      <c r="U156" s="253">
        <v>320355</v>
      </c>
      <c r="V156" s="228">
        <f t="shared" si="6"/>
        <v>320355</v>
      </c>
      <c r="W156" s="228">
        <f t="shared" si="7"/>
        <v>358797.60000000003</v>
      </c>
      <c r="X156" s="234"/>
      <c r="Y156" s="234">
        <v>2016</v>
      </c>
      <c r="Z156" s="234"/>
    </row>
    <row r="157" spans="3:26" s="51" customFormat="1" ht="180" customHeight="1" x14ac:dyDescent="0.25">
      <c r="C157" s="218" t="s">
        <v>1145</v>
      </c>
      <c r="D157" s="234" t="s">
        <v>172</v>
      </c>
      <c r="E157" s="234" t="s">
        <v>1123</v>
      </c>
      <c r="F157" s="234" t="s">
        <v>964</v>
      </c>
      <c r="G157" s="234" t="s">
        <v>1124</v>
      </c>
      <c r="H157" s="234" t="s">
        <v>1125</v>
      </c>
      <c r="I157" s="234" t="s">
        <v>201</v>
      </c>
      <c r="J157" s="251">
        <v>0</v>
      </c>
      <c r="K157" s="234">
        <v>750000000</v>
      </c>
      <c r="L157" s="234" t="s">
        <v>339</v>
      </c>
      <c r="M157" s="234" t="s">
        <v>967</v>
      </c>
      <c r="N157" s="234" t="s">
        <v>975</v>
      </c>
      <c r="O157" s="234" t="s">
        <v>222</v>
      </c>
      <c r="P157" s="234" t="s">
        <v>950</v>
      </c>
      <c r="Q157" s="234" t="s">
        <v>452</v>
      </c>
      <c r="R157" s="252" t="s">
        <v>453</v>
      </c>
      <c r="S157" s="234" t="s">
        <v>435</v>
      </c>
      <c r="T157" s="234">
        <v>1</v>
      </c>
      <c r="U157" s="253">
        <v>101105</v>
      </c>
      <c r="V157" s="228">
        <f t="shared" si="6"/>
        <v>101105</v>
      </c>
      <c r="W157" s="228">
        <f t="shared" si="7"/>
        <v>113237.6</v>
      </c>
      <c r="X157" s="234"/>
      <c r="Y157" s="234">
        <v>2016</v>
      </c>
      <c r="Z157" s="234"/>
    </row>
    <row r="158" spans="3:26" s="51" customFormat="1" ht="180" customHeight="1" x14ac:dyDescent="0.25">
      <c r="C158" s="218" t="s">
        <v>1146</v>
      </c>
      <c r="D158" s="234" t="s">
        <v>172</v>
      </c>
      <c r="E158" s="234" t="s">
        <v>1126</v>
      </c>
      <c r="F158" s="234" t="s">
        <v>964</v>
      </c>
      <c r="G158" s="234" t="s">
        <v>1127</v>
      </c>
      <c r="H158" s="234" t="s">
        <v>1128</v>
      </c>
      <c r="I158" s="234" t="s">
        <v>201</v>
      </c>
      <c r="J158" s="251">
        <v>0</v>
      </c>
      <c r="K158" s="234">
        <v>750000000</v>
      </c>
      <c r="L158" s="234" t="s">
        <v>339</v>
      </c>
      <c r="M158" s="234" t="s">
        <v>967</v>
      </c>
      <c r="N158" s="234" t="s">
        <v>975</v>
      </c>
      <c r="O158" s="234" t="s">
        <v>222</v>
      </c>
      <c r="P158" s="234" t="s">
        <v>950</v>
      </c>
      <c r="Q158" s="234" t="s">
        <v>452</v>
      </c>
      <c r="R158" s="252" t="s">
        <v>453</v>
      </c>
      <c r="S158" s="234" t="s">
        <v>435</v>
      </c>
      <c r="T158" s="234">
        <v>1</v>
      </c>
      <c r="U158" s="253">
        <v>236351</v>
      </c>
      <c r="V158" s="228">
        <f t="shared" si="6"/>
        <v>236351</v>
      </c>
      <c r="W158" s="228">
        <f t="shared" si="7"/>
        <v>264713.12000000005</v>
      </c>
      <c r="X158" s="234"/>
      <c r="Y158" s="234">
        <v>2016</v>
      </c>
      <c r="Z158" s="234"/>
    </row>
    <row r="159" spans="3:26" s="51" customFormat="1" ht="180" customHeight="1" x14ac:dyDescent="0.25">
      <c r="C159" s="218" t="s">
        <v>1147</v>
      </c>
      <c r="D159" s="234" t="s">
        <v>172</v>
      </c>
      <c r="E159" s="234" t="s">
        <v>1129</v>
      </c>
      <c r="F159" s="234" t="s">
        <v>1130</v>
      </c>
      <c r="G159" s="234" t="s">
        <v>1131</v>
      </c>
      <c r="H159" s="234" t="s">
        <v>1132</v>
      </c>
      <c r="I159" s="234" t="s">
        <v>201</v>
      </c>
      <c r="J159" s="251">
        <v>0</v>
      </c>
      <c r="K159" s="234">
        <v>750000000</v>
      </c>
      <c r="L159" s="234" t="s">
        <v>339</v>
      </c>
      <c r="M159" s="234" t="s">
        <v>967</v>
      </c>
      <c r="N159" s="234" t="s">
        <v>975</v>
      </c>
      <c r="O159" s="234" t="s">
        <v>222</v>
      </c>
      <c r="P159" s="234" t="s">
        <v>950</v>
      </c>
      <c r="Q159" s="234" t="s">
        <v>452</v>
      </c>
      <c r="R159" s="252" t="s">
        <v>453</v>
      </c>
      <c r="S159" s="234" t="s">
        <v>435</v>
      </c>
      <c r="T159" s="234">
        <v>1</v>
      </c>
      <c r="U159" s="253">
        <v>194752</v>
      </c>
      <c r="V159" s="228">
        <f t="shared" si="6"/>
        <v>194752</v>
      </c>
      <c r="W159" s="228">
        <f t="shared" si="7"/>
        <v>218122.24000000002</v>
      </c>
      <c r="X159" s="234"/>
      <c r="Y159" s="234">
        <v>2016</v>
      </c>
      <c r="Z159" s="234"/>
    </row>
    <row r="160" spans="3:26" s="51" customFormat="1" ht="180" customHeight="1" x14ac:dyDescent="0.25">
      <c r="C160" s="218" t="s">
        <v>1148</v>
      </c>
      <c r="D160" s="234" t="s">
        <v>172</v>
      </c>
      <c r="E160" s="234" t="s">
        <v>1133</v>
      </c>
      <c r="F160" s="234" t="s">
        <v>1134</v>
      </c>
      <c r="G160" s="234" t="s">
        <v>1135</v>
      </c>
      <c r="H160" s="234" t="s">
        <v>1140</v>
      </c>
      <c r="I160" s="234" t="s">
        <v>201</v>
      </c>
      <c r="J160" s="251">
        <v>0</v>
      </c>
      <c r="K160" s="234">
        <v>750000000</v>
      </c>
      <c r="L160" s="234" t="s">
        <v>339</v>
      </c>
      <c r="M160" s="234" t="s">
        <v>967</v>
      </c>
      <c r="N160" s="234" t="s">
        <v>975</v>
      </c>
      <c r="O160" s="234" t="s">
        <v>222</v>
      </c>
      <c r="P160" s="234" t="s">
        <v>950</v>
      </c>
      <c r="Q160" s="234" t="s">
        <v>452</v>
      </c>
      <c r="R160" s="252" t="s">
        <v>453</v>
      </c>
      <c r="S160" s="234" t="s">
        <v>435</v>
      </c>
      <c r="T160" s="234">
        <v>1</v>
      </c>
      <c r="U160" s="253">
        <v>281439</v>
      </c>
      <c r="V160" s="228">
        <f t="shared" si="6"/>
        <v>281439</v>
      </c>
      <c r="W160" s="228">
        <f t="shared" si="7"/>
        <v>315211.68000000005</v>
      </c>
      <c r="X160" s="234"/>
      <c r="Y160" s="234">
        <v>2016</v>
      </c>
      <c r="Z160" s="234"/>
    </row>
    <row r="161" spans="3:26" s="51" customFormat="1" ht="180" customHeight="1" x14ac:dyDescent="0.25">
      <c r="C161" s="218" t="s">
        <v>1149</v>
      </c>
      <c r="D161" s="234" t="s">
        <v>172</v>
      </c>
      <c r="E161" s="234" t="s">
        <v>1136</v>
      </c>
      <c r="F161" s="234" t="s">
        <v>1137</v>
      </c>
      <c r="G161" s="234" t="s">
        <v>1138</v>
      </c>
      <c r="H161" s="234" t="s">
        <v>1139</v>
      </c>
      <c r="I161" s="234" t="s">
        <v>201</v>
      </c>
      <c r="J161" s="251">
        <v>0</v>
      </c>
      <c r="K161" s="234">
        <v>750000000</v>
      </c>
      <c r="L161" s="234" t="s">
        <v>339</v>
      </c>
      <c r="M161" s="234" t="s">
        <v>967</v>
      </c>
      <c r="N161" s="234" t="s">
        <v>451</v>
      </c>
      <c r="O161" s="234" t="s">
        <v>222</v>
      </c>
      <c r="P161" s="234" t="s">
        <v>950</v>
      </c>
      <c r="Q161" s="234" t="s">
        <v>452</v>
      </c>
      <c r="R161" s="252" t="s">
        <v>453</v>
      </c>
      <c r="S161" s="234" t="s">
        <v>435</v>
      </c>
      <c r="T161" s="234">
        <v>1</v>
      </c>
      <c r="U161" s="253">
        <v>1034590</v>
      </c>
      <c r="V161" s="228">
        <f t="shared" si="6"/>
        <v>1034590</v>
      </c>
      <c r="W161" s="228">
        <f t="shared" si="7"/>
        <v>1158740.8</v>
      </c>
      <c r="X161" s="234"/>
      <c r="Y161" s="234">
        <v>2016</v>
      </c>
      <c r="Z161" s="234"/>
    </row>
    <row r="162" spans="3:26" s="51" customFormat="1" ht="180" customHeight="1" x14ac:dyDescent="0.25">
      <c r="C162" s="218" t="s">
        <v>1156</v>
      </c>
      <c r="D162" s="244" t="s">
        <v>172</v>
      </c>
      <c r="E162" s="244" t="s">
        <v>1153</v>
      </c>
      <c r="F162" s="244" t="s">
        <v>1020</v>
      </c>
      <c r="G162" s="244" t="s">
        <v>1154</v>
      </c>
      <c r="H162" s="244" t="s">
        <v>1155</v>
      </c>
      <c r="I162" s="244" t="s">
        <v>189</v>
      </c>
      <c r="J162" s="246">
        <v>0</v>
      </c>
      <c r="K162" s="244">
        <v>750000000</v>
      </c>
      <c r="L162" s="244" t="s">
        <v>339</v>
      </c>
      <c r="M162" s="244" t="s">
        <v>642</v>
      </c>
      <c r="N162" s="244" t="s">
        <v>339</v>
      </c>
      <c r="O162" s="244" t="s">
        <v>222</v>
      </c>
      <c r="P162" s="244" t="s">
        <v>767</v>
      </c>
      <c r="Q162" s="244" t="s">
        <v>869</v>
      </c>
      <c r="R162" s="244">
        <v>796</v>
      </c>
      <c r="S162" s="244" t="s">
        <v>435</v>
      </c>
      <c r="T162" s="244">
        <v>4</v>
      </c>
      <c r="U162" s="221">
        <f>153392/1.12</f>
        <v>136957.14285714284</v>
      </c>
      <c r="V162" s="221">
        <v>547828.56000000006</v>
      </c>
      <c r="W162" s="221">
        <f>V162*1.12</f>
        <v>613567.98720000009</v>
      </c>
      <c r="X162" s="244"/>
      <c r="Y162" s="244">
        <v>2016</v>
      </c>
      <c r="Z162" s="248"/>
    </row>
    <row r="163" spans="3:26" s="51" customFormat="1" ht="180" customHeight="1" x14ac:dyDescent="0.2">
      <c r="C163" s="218" t="s">
        <v>1499</v>
      </c>
      <c r="D163" s="66" t="s">
        <v>501</v>
      </c>
      <c r="E163" s="66" t="s">
        <v>1178</v>
      </c>
      <c r="F163" s="66" t="s">
        <v>1179</v>
      </c>
      <c r="G163" s="66" t="s">
        <v>1180</v>
      </c>
      <c r="H163" s="66" t="s">
        <v>1181</v>
      </c>
      <c r="I163" s="73" t="s">
        <v>189</v>
      </c>
      <c r="J163" s="74">
        <v>0</v>
      </c>
      <c r="K163" s="66">
        <v>750000000</v>
      </c>
      <c r="L163" s="66" t="s">
        <v>506</v>
      </c>
      <c r="M163" s="73" t="s">
        <v>1182</v>
      </c>
      <c r="N163" s="75" t="s">
        <v>508</v>
      </c>
      <c r="O163" s="76" t="s">
        <v>222</v>
      </c>
      <c r="P163" s="76" t="s">
        <v>396</v>
      </c>
      <c r="Q163" s="66" t="s">
        <v>528</v>
      </c>
      <c r="R163" s="77">
        <v>796</v>
      </c>
      <c r="S163" s="77" t="s">
        <v>511</v>
      </c>
      <c r="T163" s="84">
        <v>300</v>
      </c>
      <c r="U163" s="76">
        <v>3389</v>
      </c>
      <c r="V163" s="76">
        <v>1016700</v>
      </c>
      <c r="W163" s="76">
        <v>1138704</v>
      </c>
      <c r="X163" s="77"/>
      <c r="Y163" s="77">
        <v>2016</v>
      </c>
      <c r="Z163" s="94"/>
    </row>
    <row r="164" spans="3:26" s="51" customFormat="1" ht="180" customHeight="1" x14ac:dyDescent="0.2">
      <c r="C164" s="218" t="s">
        <v>1500</v>
      </c>
      <c r="D164" s="66" t="s">
        <v>501</v>
      </c>
      <c r="E164" s="66" t="s">
        <v>1183</v>
      </c>
      <c r="F164" s="66" t="s">
        <v>1184</v>
      </c>
      <c r="G164" s="66" t="s">
        <v>1185</v>
      </c>
      <c r="H164" s="66" t="s">
        <v>1186</v>
      </c>
      <c r="I164" s="73" t="s">
        <v>189</v>
      </c>
      <c r="J164" s="74">
        <v>0.83</v>
      </c>
      <c r="K164" s="66">
        <v>750000000</v>
      </c>
      <c r="L164" s="66" t="s">
        <v>506</v>
      </c>
      <c r="M164" s="66" t="s">
        <v>1187</v>
      </c>
      <c r="N164" s="75" t="s">
        <v>508</v>
      </c>
      <c r="O164" s="66" t="s">
        <v>222</v>
      </c>
      <c r="P164" s="66" t="s">
        <v>1188</v>
      </c>
      <c r="Q164" s="66" t="s">
        <v>510</v>
      </c>
      <c r="R164" s="66">
        <v>715</v>
      </c>
      <c r="S164" s="78" t="s">
        <v>1189</v>
      </c>
      <c r="T164" s="77">
        <v>80</v>
      </c>
      <c r="U164" s="76">
        <v>4777</v>
      </c>
      <c r="V164" s="80">
        <v>382160</v>
      </c>
      <c r="W164" s="80">
        <v>428019.20000000001</v>
      </c>
      <c r="X164" s="77" t="s">
        <v>512</v>
      </c>
      <c r="Y164" s="77">
        <v>2016</v>
      </c>
      <c r="Z164" s="94"/>
    </row>
    <row r="165" spans="3:26" s="51" customFormat="1" ht="180" customHeight="1" x14ac:dyDescent="0.2">
      <c r="C165" s="218" t="s">
        <v>1501</v>
      </c>
      <c r="D165" s="66" t="s">
        <v>501</v>
      </c>
      <c r="E165" s="140" t="s">
        <v>1190</v>
      </c>
      <c r="F165" s="66" t="s">
        <v>1191</v>
      </c>
      <c r="G165" s="66" t="s">
        <v>1192</v>
      </c>
      <c r="H165" s="66" t="s">
        <v>1193</v>
      </c>
      <c r="I165" s="66" t="s">
        <v>201</v>
      </c>
      <c r="J165" s="74">
        <v>0.82</v>
      </c>
      <c r="K165" s="66">
        <v>750000000</v>
      </c>
      <c r="L165" s="66" t="s">
        <v>506</v>
      </c>
      <c r="M165" s="66" t="s">
        <v>1187</v>
      </c>
      <c r="N165" s="75" t="s">
        <v>508</v>
      </c>
      <c r="O165" s="66" t="s">
        <v>222</v>
      </c>
      <c r="P165" s="66" t="s">
        <v>1188</v>
      </c>
      <c r="Q165" s="66" t="s">
        <v>510</v>
      </c>
      <c r="R165" s="66">
        <v>715</v>
      </c>
      <c r="S165" s="78" t="s">
        <v>1189</v>
      </c>
      <c r="T165" s="77">
        <v>80</v>
      </c>
      <c r="U165" s="76">
        <v>31526</v>
      </c>
      <c r="V165" s="80">
        <v>2522080</v>
      </c>
      <c r="W165" s="80">
        <v>2824729.6</v>
      </c>
      <c r="X165" s="77" t="s">
        <v>512</v>
      </c>
      <c r="Y165" s="77">
        <v>2016</v>
      </c>
      <c r="Z165" s="94"/>
    </row>
    <row r="166" spans="3:26" s="51" customFormat="1" ht="180" customHeight="1" x14ac:dyDescent="0.2">
      <c r="C166" s="218" t="s">
        <v>1502</v>
      </c>
      <c r="D166" s="66" t="s">
        <v>501</v>
      </c>
      <c r="E166" s="66" t="s">
        <v>1194</v>
      </c>
      <c r="F166" s="66" t="s">
        <v>1195</v>
      </c>
      <c r="G166" s="66" t="s">
        <v>1196</v>
      </c>
      <c r="H166" s="66"/>
      <c r="I166" s="66" t="s">
        <v>189</v>
      </c>
      <c r="J166" s="74">
        <v>0.6</v>
      </c>
      <c r="K166" s="66">
        <v>750000000</v>
      </c>
      <c r="L166" s="66" t="s">
        <v>506</v>
      </c>
      <c r="M166" s="66" t="s">
        <v>1187</v>
      </c>
      <c r="N166" s="75" t="s">
        <v>508</v>
      </c>
      <c r="O166" s="66" t="s">
        <v>222</v>
      </c>
      <c r="P166" s="66" t="s">
        <v>1188</v>
      </c>
      <c r="Q166" s="66" t="s">
        <v>510</v>
      </c>
      <c r="R166" s="66">
        <v>796</v>
      </c>
      <c r="S166" s="78" t="s">
        <v>511</v>
      </c>
      <c r="T166" s="77">
        <v>80</v>
      </c>
      <c r="U166" s="76">
        <v>4777</v>
      </c>
      <c r="V166" s="80">
        <v>382160</v>
      </c>
      <c r="W166" s="80">
        <v>428019.20000000001</v>
      </c>
      <c r="X166" s="77" t="s">
        <v>512</v>
      </c>
      <c r="Y166" s="77">
        <v>2016</v>
      </c>
      <c r="Z166" s="94"/>
    </row>
    <row r="167" spans="3:26" s="51" customFormat="1" ht="180" customHeight="1" x14ac:dyDescent="0.2">
      <c r="C167" s="218" t="s">
        <v>1503</v>
      </c>
      <c r="D167" s="66" t="s">
        <v>501</v>
      </c>
      <c r="E167" s="66" t="s">
        <v>1197</v>
      </c>
      <c r="F167" s="66" t="s">
        <v>1198</v>
      </c>
      <c r="G167" s="66" t="s">
        <v>1199</v>
      </c>
      <c r="H167" s="66" t="s">
        <v>1200</v>
      </c>
      <c r="I167" s="66" t="s">
        <v>189</v>
      </c>
      <c r="J167" s="74">
        <v>0.9</v>
      </c>
      <c r="K167" s="66">
        <v>750000000</v>
      </c>
      <c r="L167" s="66" t="s">
        <v>506</v>
      </c>
      <c r="M167" s="66" t="s">
        <v>1187</v>
      </c>
      <c r="N167" s="75" t="s">
        <v>508</v>
      </c>
      <c r="O167" s="66" t="s">
        <v>222</v>
      </c>
      <c r="P167" s="66" t="s">
        <v>1188</v>
      </c>
      <c r="Q167" s="66" t="s">
        <v>510</v>
      </c>
      <c r="R167" s="66">
        <v>796</v>
      </c>
      <c r="S167" s="78" t="s">
        <v>511</v>
      </c>
      <c r="T167" s="77">
        <v>80</v>
      </c>
      <c r="U167" s="76">
        <v>2866</v>
      </c>
      <c r="V167" s="80">
        <v>229280</v>
      </c>
      <c r="W167" s="80">
        <v>256793.60000000001</v>
      </c>
      <c r="X167" s="77" t="s">
        <v>512</v>
      </c>
      <c r="Y167" s="77">
        <v>2016</v>
      </c>
      <c r="Z167" s="94"/>
    </row>
    <row r="168" spans="3:26" s="51" customFormat="1" ht="180" customHeight="1" x14ac:dyDescent="0.2">
      <c r="C168" s="218" t="s">
        <v>1504</v>
      </c>
      <c r="D168" s="66" t="s">
        <v>501</v>
      </c>
      <c r="E168" s="66" t="s">
        <v>1201</v>
      </c>
      <c r="F168" s="66" t="s">
        <v>1202</v>
      </c>
      <c r="G168" s="66" t="s">
        <v>1203</v>
      </c>
      <c r="H168" s="66"/>
      <c r="I168" s="66" t="s">
        <v>189</v>
      </c>
      <c r="J168" s="74">
        <v>0.87</v>
      </c>
      <c r="K168" s="66">
        <v>750000000</v>
      </c>
      <c r="L168" s="66" t="s">
        <v>506</v>
      </c>
      <c r="M168" s="66" t="s">
        <v>1187</v>
      </c>
      <c r="N168" s="75" t="s">
        <v>508</v>
      </c>
      <c r="O168" s="66" t="s">
        <v>222</v>
      </c>
      <c r="P168" s="66" t="s">
        <v>1188</v>
      </c>
      <c r="Q168" s="66" t="s">
        <v>510</v>
      </c>
      <c r="R168" s="66">
        <v>796</v>
      </c>
      <c r="S168" s="78" t="s">
        <v>511</v>
      </c>
      <c r="T168" s="77">
        <v>80</v>
      </c>
      <c r="U168" s="76">
        <v>2866</v>
      </c>
      <c r="V168" s="80">
        <v>229280</v>
      </c>
      <c r="W168" s="80">
        <v>256793.60000000001</v>
      </c>
      <c r="X168" s="77" t="s">
        <v>512</v>
      </c>
      <c r="Y168" s="77">
        <v>2016</v>
      </c>
      <c r="Z168" s="94"/>
    </row>
    <row r="169" spans="3:26" s="51" customFormat="1" ht="180" customHeight="1" x14ac:dyDescent="0.2">
      <c r="C169" s="218" t="s">
        <v>1505</v>
      </c>
      <c r="D169" s="66" t="s">
        <v>501</v>
      </c>
      <c r="E169" s="66" t="s">
        <v>1204</v>
      </c>
      <c r="F169" s="66" t="s">
        <v>1205</v>
      </c>
      <c r="G169" s="66" t="s">
        <v>1206</v>
      </c>
      <c r="H169" s="66"/>
      <c r="I169" s="66" t="s">
        <v>201</v>
      </c>
      <c r="J169" s="74">
        <v>0.86</v>
      </c>
      <c r="K169" s="66">
        <v>750000000</v>
      </c>
      <c r="L169" s="66" t="s">
        <v>506</v>
      </c>
      <c r="M169" s="66" t="s">
        <v>1187</v>
      </c>
      <c r="N169" s="75" t="s">
        <v>508</v>
      </c>
      <c r="O169" s="66" t="s">
        <v>222</v>
      </c>
      <c r="P169" s="66" t="s">
        <v>1188</v>
      </c>
      <c r="Q169" s="66" t="s">
        <v>510</v>
      </c>
      <c r="R169" s="66">
        <v>839</v>
      </c>
      <c r="S169" s="78" t="s">
        <v>1207</v>
      </c>
      <c r="T169" s="77">
        <v>80</v>
      </c>
      <c r="U169" s="76">
        <v>31813</v>
      </c>
      <c r="V169" s="80">
        <v>2545040</v>
      </c>
      <c r="W169" s="80">
        <v>2850444.8</v>
      </c>
      <c r="X169" s="77" t="s">
        <v>512</v>
      </c>
      <c r="Y169" s="77">
        <v>2016</v>
      </c>
      <c r="Z169" s="94"/>
    </row>
    <row r="170" spans="3:26" s="51" customFormat="1" ht="180" customHeight="1" x14ac:dyDescent="0.25">
      <c r="C170" s="218" t="s">
        <v>1506</v>
      </c>
      <c r="D170" s="97" t="s">
        <v>501</v>
      </c>
      <c r="E170" s="166" t="s">
        <v>1208</v>
      </c>
      <c r="F170" s="166" t="s">
        <v>1209</v>
      </c>
      <c r="G170" s="166" t="s">
        <v>1210</v>
      </c>
      <c r="H170" s="168" t="s">
        <v>1211</v>
      </c>
      <c r="I170" s="66" t="s">
        <v>189</v>
      </c>
      <c r="J170" s="74">
        <v>0.55000000000000004</v>
      </c>
      <c r="K170" s="66">
        <v>750000000</v>
      </c>
      <c r="L170" s="66" t="s">
        <v>506</v>
      </c>
      <c r="M170" s="66" t="s">
        <v>1187</v>
      </c>
      <c r="N170" s="75" t="s">
        <v>508</v>
      </c>
      <c r="O170" s="96" t="s">
        <v>222</v>
      </c>
      <c r="P170" s="66" t="s">
        <v>1188</v>
      </c>
      <c r="Q170" s="66" t="s">
        <v>510</v>
      </c>
      <c r="R170" s="96">
        <v>796</v>
      </c>
      <c r="S170" s="78" t="s">
        <v>511</v>
      </c>
      <c r="T170" s="78">
        <v>80</v>
      </c>
      <c r="U170" s="76">
        <v>2389</v>
      </c>
      <c r="V170" s="80">
        <v>191120</v>
      </c>
      <c r="W170" s="80">
        <v>214054.39999999999</v>
      </c>
      <c r="X170" s="77" t="s">
        <v>512</v>
      </c>
      <c r="Y170" s="77">
        <v>2016</v>
      </c>
      <c r="Z170" s="96"/>
    </row>
    <row r="171" spans="3:26" s="51" customFormat="1" ht="180" customHeight="1" x14ac:dyDescent="0.25">
      <c r="C171" s="218" t="s">
        <v>1507</v>
      </c>
      <c r="D171" s="97" t="s">
        <v>501</v>
      </c>
      <c r="E171" s="140" t="s">
        <v>1212</v>
      </c>
      <c r="F171" s="166" t="s">
        <v>1213</v>
      </c>
      <c r="G171" s="97" t="s">
        <v>1214</v>
      </c>
      <c r="H171" s="168" t="s">
        <v>1215</v>
      </c>
      <c r="I171" s="66" t="s">
        <v>189</v>
      </c>
      <c r="J171" s="74">
        <v>0.83199999999999996</v>
      </c>
      <c r="K171" s="66">
        <v>750000000</v>
      </c>
      <c r="L171" s="66" t="s">
        <v>506</v>
      </c>
      <c r="M171" s="66" t="s">
        <v>1187</v>
      </c>
      <c r="N171" s="75" t="s">
        <v>508</v>
      </c>
      <c r="O171" s="96" t="s">
        <v>222</v>
      </c>
      <c r="P171" s="66" t="s">
        <v>1188</v>
      </c>
      <c r="Q171" s="66" t="s">
        <v>510</v>
      </c>
      <c r="R171" s="96">
        <v>796</v>
      </c>
      <c r="S171" s="78" t="s">
        <v>511</v>
      </c>
      <c r="T171" s="78">
        <v>80</v>
      </c>
      <c r="U171" s="76">
        <v>4777</v>
      </c>
      <c r="V171" s="80">
        <v>382160</v>
      </c>
      <c r="W171" s="80">
        <v>428019.20000000001</v>
      </c>
      <c r="X171" s="96" t="s">
        <v>512</v>
      </c>
      <c r="Y171" s="77">
        <v>2016</v>
      </c>
      <c r="Z171" s="96"/>
    </row>
    <row r="172" spans="3:26" s="51" customFormat="1" ht="180" customHeight="1" thickBot="1" x14ac:dyDescent="0.3">
      <c r="C172" s="218" t="s">
        <v>1508</v>
      </c>
      <c r="D172" s="270" t="s">
        <v>501</v>
      </c>
      <c r="E172" s="271" t="s">
        <v>1216</v>
      </c>
      <c r="F172" s="272" t="s">
        <v>1217</v>
      </c>
      <c r="G172" s="273" t="s">
        <v>1218</v>
      </c>
      <c r="H172" s="274"/>
      <c r="I172" s="272" t="s">
        <v>189</v>
      </c>
      <c r="J172" s="275">
        <v>0</v>
      </c>
      <c r="K172" s="276">
        <v>750000000</v>
      </c>
      <c r="L172" s="276" t="s">
        <v>506</v>
      </c>
      <c r="M172" s="276" t="s">
        <v>1187</v>
      </c>
      <c r="N172" s="277" t="s">
        <v>508</v>
      </c>
      <c r="O172" s="272" t="s">
        <v>222</v>
      </c>
      <c r="P172" s="276" t="s">
        <v>1188</v>
      </c>
      <c r="Q172" s="276" t="s">
        <v>528</v>
      </c>
      <c r="R172" s="278">
        <v>796</v>
      </c>
      <c r="S172" s="279" t="s">
        <v>511</v>
      </c>
      <c r="T172" s="279">
        <v>80</v>
      </c>
      <c r="U172" s="280">
        <v>2388</v>
      </c>
      <c r="V172" s="281">
        <v>191040</v>
      </c>
      <c r="W172" s="281">
        <v>213964.80000000002</v>
      </c>
      <c r="X172" s="272"/>
      <c r="Y172" s="282">
        <v>2016</v>
      </c>
      <c r="Z172" s="272"/>
    </row>
    <row r="173" spans="3:26" s="51" customFormat="1" ht="180" customHeight="1" x14ac:dyDescent="0.25">
      <c r="C173" s="218" t="s">
        <v>1509</v>
      </c>
      <c r="D173" s="283" t="s">
        <v>501</v>
      </c>
      <c r="E173" s="283" t="s">
        <v>1219</v>
      </c>
      <c r="F173" s="283" t="s">
        <v>1220</v>
      </c>
      <c r="G173" s="283" t="s">
        <v>1221</v>
      </c>
      <c r="H173" s="283" t="s">
        <v>1222</v>
      </c>
      <c r="I173" s="283" t="s">
        <v>189</v>
      </c>
      <c r="J173" s="284">
        <v>0</v>
      </c>
      <c r="K173" s="132">
        <v>750000000</v>
      </c>
      <c r="L173" s="132" t="s">
        <v>506</v>
      </c>
      <c r="M173" s="283" t="s">
        <v>1188</v>
      </c>
      <c r="N173" s="285" t="s">
        <v>508</v>
      </c>
      <c r="O173" s="154" t="s">
        <v>222</v>
      </c>
      <c r="P173" s="154" t="s">
        <v>396</v>
      </c>
      <c r="Q173" s="132" t="s">
        <v>516</v>
      </c>
      <c r="R173" s="154">
        <v>796</v>
      </c>
      <c r="S173" s="286" t="s">
        <v>511</v>
      </c>
      <c r="T173" s="286">
        <v>311</v>
      </c>
      <c r="U173" s="287">
        <v>1500</v>
      </c>
      <c r="V173" s="288">
        <v>466500</v>
      </c>
      <c r="W173" s="288">
        <v>522480.00000000006</v>
      </c>
      <c r="X173" s="154"/>
      <c r="Y173" s="178">
        <v>2016</v>
      </c>
      <c r="Z173" s="154"/>
    </row>
    <row r="174" spans="3:26" s="51" customFormat="1" ht="180" customHeight="1" x14ac:dyDescent="0.25">
      <c r="C174" s="218" t="s">
        <v>1510</v>
      </c>
      <c r="D174" s="165" t="s">
        <v>501</v>
      </c>
      <c r="E174" s="165" t="s">
        <v>1223</v>
      </c>
      <c r="F174" s="165" t="s">
        <v>1220</v>
      </c>
      <c r="G174" s="165" t="s">
        <v>1221</v>
      </c>
      <c r="H174" s="165" t="s">
        <v>1224</v>
      </c>
      <c r="I174" s="165" t="s">
        <v>189</v>
      </c>
      <c r="J174" s="289">
        <v>0</v>
      </c>
      <c r="K174" s="66">
        <v>750000000</v>
      </c>
      <c r="L174" s="66" t="s">
        <v>506</v>
      </c>
      <c r="M174" s="165" t="s">
        <v>1188</v>
      </c>
      <c r="N174" s="75" t="s">
        <v>508</v>
      </c>
      <c r="O174" s="96" t="s">
        <v>222</v>
      </c>
      <c r="P174" s="96" t="s">
        <v>396</v>
      </c>
      <c r="Q174" s="66" t="s">
        <v>516</v>
      </c>
      <c r="R174" s="154">
        <v>796</v>
      </c>
      <c r="S174" s="78" t="s">
        <v>511</v>
      </c>
      <c r="T174" s="78">
        <v>15</v>
      </c>
      <c r="U174" s="76">
        <v>17110</v>
      </c>
      <c r="V174" s="80">
        <v>256650</v>
      </c>
      <c r="W174" s="80">
        <v>287448</v>
      </c>
      <c r="X174" s="96"/>
      <c r="Y174" s="77">
        <v>2016</v>
      </c>
      <c r="Z174" s="96"/>
    </row>
    <row r="175" spans="3:26" s="51" customFormat="1" ht="180" customHeight="1" x14ac:dyDescent="0.25">
      <c r="C175" s="218" t="s">
        <v>1511</v>
      </c>
      <c r="D175" s="165" t="s">
        <v>501</v>
      </c>
      <c r="E175" s="65" t="s">
        <v>1225</v>
      </c>
      <c r="F175" s="65" t="s">
        <v>1226</v>
      </c>
      <c r="G175" s="65" t="s">
        <v>1227</v>
      </c>
      <c r="H175" s="290" t="s">
        <v>1228</v>
      </c>
      <c r="I175" s="96" t="s">
        <v>201</v>
      </c>
      <c r="J175" s="160">
        <v>0.5</v>
      </c>
      <c r="K175" s="66">
        <v>750000000</v>
      </c>
      <c r="L175" s="66" t="s">
        <v>506</v>
      </c>
      <c r="M175" s="165" t="s">
        <v>1229</v>
      </c>
      <c r="N175" s="75" t="s">
        <v>508</v>
      </c>
      <c r="O175" s="96" t="s">
        <v>222</v>
      </c>
      <c r="P175" s="66" t="s">
        <v>1230</v>
      </c>
      <c r="Q175" s="66" t="s">
        <v>510</v>
      </c>
      <c r="R175" s="77">
        <v>5111</v>
      </c>
      <c r="S175" s="78" t="s">
        <v>1231</v>
      </c>
      <c r="T175" s="113">
        <v>1218</v>
      </c>
      <c r="U175" s="76">
        <v>710</v>
      </c>
      <c r="V175" s="80">
        <v>864780</v>
      </c>
      <c r="W175" s="80">
        <v>968553.6</v>
      </c>
      <c r="X175" s="96" t="s">
        <v>512</v>
      </c>
      <c r="Y175" s="77">
        <v>2016</v>
      </c>
      <c r="Z175" s="96"/>
    </row>
    <row r="176" spans="3:26" s="51" customFormat="1" ht="180" customHeight="1" x14ac:dyDescent="0.25">
      <c r="C176" s="218" t="s">
        <v>1512</v>
      </c>
      <c r="D176" s="165" t="s">
        <v>501</v>
      </c>
      <c r="E176" s="65" t="s">
        <v>1232</v>
      </c>
      <c r="F176" s="97" t="s">
        <v>1226</v>
      </c>
      <c r="G176" s="65" t="s">
        <v>1233</v>
      </c>
      <c r="H176" s="290" t="s">
        <v>1234</v>
      </c>
      <c r="I176" s="96" t="s">
        <v>201</v>
      </c>
      <c r="J176" s="160">
        <v>0.5</v>
      </c>
      <c r="K176" s="66">
        <v>750000000</v>
      </c>
      <c r="L176" s="66" t="s">
        <v>506</v>
      </c>
      <c r="M176" s="165" t="s">
        <v>1229</v>
      </c>
      <c r="N176" s="75" t="s">
        <v>508</v>
      </c>
      <c r="O176" s="96" t="s">
        <v>222</v>
      </c>
      <c r="P176" s="66" t="s">
        <v>1230</v>
      </c>
      <c r="Q176" s="66" t="s">
        <v>510</v>
      </c>
      <c r="R176" s="77">
        <v>5111</v>
      </c>
      <c r="S176" s="78" t="s">
        <v>1231</v>
      </c>
      <c r="T176" s="97">
        <v>174</v>
      </c>
      <c r="U176" s="76">
        <v>1420</v>
      </c>
      <c r="V176" s="80">
        <v>247080</v>
      </c>
      <c r="W176" s="80">
        <v>276729.59999999998</v>
      </c>
      <c r="X176" s="96" t="s">
        <v>512</v>
      </c>
      <c r="Y176" s="77">
        <v>2016</v>
      </c>
      <c r="Z176" s="96"/>
    </row>
    <row r="177" spans="3:26" s="51" customFormat="1" ht="180" customHeight="1" x14ac:dyDescent="0.25">
      <c r="C177" s="218" t="s">
        <v>1513</v>
      </c>
      <c r="D177" s="75" t="s">
        <v>501</v>
      </c>
      <c r="E177" s="75" t="s">
        <v>1235</v>
      </c>
      <c r="F177" s="75" t="s">
        <v>1236</v>
      </c>
      <c r="G177" s="75" t="s">
        <v>1237</v>
      </c>
      <c r="H177" s="75"/>
      <c r="I177" s="96" t="s">
        <v>189</v>
      </c>
      <c r="J177" s="74">
        <v>0</v>
      </c>
      <c r="K177" s="66">
        <v>750000000</v>
      </c>
      <c r="L177" s="66" t="s">
        <v>506</v>
      </c>
      <c r="M177" s="291" t="s">
        <v>767</v>
      </c>
      <c r="N177" s="75" t="s">
        <v>508</v>
      </c>
      <c r="O177" s="75" t="s">
        <v>222</v>
      </c>
      <c r="P177" s="75" t="s">
        <v>1238</v>
      </c>
      <c r="Q177" s="66" t="s">
        <v>1239</v>
      </c>
      <c r="R177" s="75">
        <v>778</v>
      </c>
      <c r="S177" s="75" t="s">
        <v>870</v>
      </c>
      <c r="T177" s="75">
        <v>313</v>
      </c>
      <c r="U177" s="76">
        <v>600</v>
      </c>
      <c r="V177" s="80">
        <v>187800</v>
      </c>
      <c r="W177" s="80">
        <v>210336</v>
      </c>
      <c r="X177" s="75"/>
      <c r="Y177" s="77">
        <v>2016</v>
      </c>
      <c r="Z177" s="77"/>
    </row>
    <row r="178" spans="3:26" s="51" customFormat="1" ht="180" customHeight="1" x14ac:dyDescent="0.25">
      <c r="C178" s="218" t="s">
        <v>1514</v>
      </c>
      <c r="D178" s="75" t="s">
        <v>501</v>
      </c>
      <c r="E178" s="75" t="s">
        <v>1240</v>
      </c>
      <c r="F178" s="75" t="s">
        <v>1241</v>
      </c>
      <c r="G178" s="75" t="s">
        <v>1242</v>
      </c>
      <c r="H178" s="75" t="s">
        <v>1243</v>
      </c>
      <c r="I178" s="96" t="s">
        <v>189</v>
      </c>
      <c r="J178" s="74">
        <v>0</v>
      </c>
      <c r="K178" s="66">
        <v>750000000</v>
      </c>
      <c r="L178" s="66" t="s">
        <v>506</v>
      </c>
      <c r="M178" s="291" t="s">
        <v>767</v>
      </c>
      <c r="N178" s="75" t="s">
        <v>508</v>
      </c>
      <c r="O178" s="75" t="s">
        <v>222</v>
      </c>
      <c r="P178" s="75" t="s">
        <v>1238</v>
      </c>
      <c r="Q178" s="66" t="s">
        <v>1239</v>
      </c>
      <c r="R178" s="75" t="s">
        <v>453</v>
      </c>
      <c r="S178" s="75" t="s">
        <v>511</v>
      </c>
      <c r="T178" s="75">
        <v>156</v>
      </c>
      <c r="U178" s="76">
        <v>2053</v>
      </c>
      <c r="V178" s="80">
        <v>320268</v>
      </c>
      <c r="W178" s="80">
        <v>358700.16</v>
      </c>
      <c r="X178" s="75"/>
      <c r="Y178" s="77">
        <v>2016</v>
      </c>
      <c r="Z178" s="77"/>
    </row>
    <row r="179" spans="3:26" s="51" customFormat="1" ht="180" customHeight="1" x14ac:dyDescent="0.25">
      <c r="C179" s="218" t="s">
        <v>1515</v>
      </c>
      <c r="D179" s="75" t="s">
        <v>501</v>
      </c>
      <c r="E179" s="75" t="s">
        <v>1244</v>
      </c>
      <c r="F179" s="75" t="s">
        <v>1245</v>
      </c>
      <c r="G179" s="75" t="s">
        <v>1246</v>
      </c>
      <c r="H179" s="75"/>
      <c r="I179" s="96" t="s">
        <v>189</v>
      </c>
      <c r="J179" s="74">
        <v>0</v>
      </c>
      <c r="K179" s="66">
        <v>750000000</v>
      </c>
      <c r="L179" s="66" t="s">
        <v>506</v>
      </c>
      <c r="M179" s="291" t="s">
        <v>767</v>
      </c>
      <c r="N179" s="75" t="s">
        <v>508</v>
      </c>
      <c r="O179" s="75" t="s">
        <v>222</v>
      </c>
      <c r="P179" s="75" t="s">
        <v>1238</v>
      </c>
      <c r="Q179" s="66" t="s">
        <v>1239</v>
      </c>
      <c r="R179" s="75">
        <v>796</v>
      </c>
      <c r="S179" s="75" t="s">
        <v>511</v>
      </c>
      <c r="T179" s="75">
        <v>18</v>
      </c>
      <c r="U179" s="76">
        <v>727</v>
      </c>
      <c r="V179" s="80">
        <v>13086</v>
      </c>
      <c r="W179" s="80">
        <v>14656.32</v>
      </c>
      <c r="X179" s="75"/>
      <c r="Y179" s="77">
        <v>2016</v>
      </c>
      <c r="Z179" s="77"/>
    </row>
    <row r="180" spans="3:26" s="51" customFormat="1" ht="180" customHeight="1" x14ac:dyDescent="0.25">
      <c r="C180" s="218" t="s">
        <v>1516</v>
      </c>
      <c r="D180" s="75" t="s">
        <v>501</v>
      </c>
      <c r="E180" s="75" t="s">
        <v>1247</v>
      </c>
      <c r="F180" s="75" t="s">
        <v>1248</v>
      </c>
      <c r="G180" s="75" t="s">
        <v>1249</v>
      </c>
      <c r="H180" s="75"/>
      <c r="I180" s="96" t="s">
        <v>189</v>
      </c>
      <c r="J180" s="74">
        <v>0</v>
      </c>
      <c r="K180" s="66">
        <v>750000000</v>
      </c>
      <c r="L180" s="66" t="s">
        <v>506</v>
      </c>
      <c r="M180" s="291" t="s">
        <v>767</v>
      </c>
      <c r="N180" s="75" t="s">
        <v>508</v>
      </c>
      <c r="O180" s="75" t="s">
        <v>222</v>
      </c>
      <c r="P180" s="75" t="s">
        <v>1238</v>
      </c>
      <c r="Q180" s="66" t="s">
        <v>1239</v>
      </c>
      <c r="R180" s="75" t="s">
        <v>453</v>
      </c>
      <c r="S180" s="75" t="s">
        <v>511</v>
      </c>
      <c r="T180" s="75">
        <v>17</v>
      </c>
      <c r="U180" s="76">
        <v>1160</v>
      </c>
      <c r="V180" s="80">
        <v>19720</v>
      </c>
      <c r="W180" s="80">
        <v>22086.400000000001</v>
      </c>
      <c r="X180" s="75"/>
      <c r="Y180" s="77">
        <v>2016</v>
      </c>
      <c r="Z180" s="77"/>
    </row>
    <row r="181" spans="3:26" s="51" customFormat="1" ht="180" customHeight="1" x14ac:dyDescent="0.25">
      <c r="C181" s="218" t="s">
        <v>1517</v>
      </c>
      <c r="D181" s="75" t="s">
        <v>501</v>
      </c>
      <c r="E181" s="75" t="s">
        <v>1250</v>
      </c>
      <c r="F181" s="75" t="s">
        <v>1226</v>
      </c>
      <c r="G181" s="75" t="s">
        <v>1251</v>
      </c>
      <c r="H181" s="75" t="s">
        <v>1252</v>
      </c>
      <c r="I181" s="96" t="s">
        <v>189</v>
      </c>
      <c r="J181" s="74">
        <v>0</v>
      </c>
      <c r="K181" s="66">
        <v>750000000</v>
      </c>
      <c r="L181" s="66" t="s">
        <v>506</v>
      </c>
      <c r="M181" s="291" t="s">
        <v>767</v>
      </c>
      <c r="N181" s="75" t="s">
        <v>508</v>
      </c>
      <c r="O181" s="75" t="s">
        <v>222</v>
      </c>
      <c r="P181" s="75" t="s">
        <v>1238</v>
      </c>
      <c r="Q181" s="66" t="s">
        <v>1239</v>
      </c>
      <c r="R181" s="75">
        <v>796</v>
      </c>
      <c r="S181" s="75" t="s">
        <v>511</v>
      </c>
      <c r="T181" s="75">
        <v>200</v>
      </c>
      <c r="U181" s="76">
        <v>420</v>
      </c>
      <c r="V181" s="80">
        <v>84000</v>
      </c>
      <c r="W181" s="80">
        <v>94080</v>
      </c>
      <c r="X181" s="75"/>
      <c r="Y181" s="77">
        <v>2016</v>
      </c>
      <c r="Z181" s="77"/>
    </row>
    <row r="182" spans="3:26" s="51" customFormat="1" ht="180" customHeight="1" x14ac:dyDescent="0.25">
      <c r="C182" s="218" t="s">
        <v>1518</v>
      </c>
      <c r="D182" s="75" t="s">
        <v>501</v>
      </c>
      <c r="E182" s="75" t="s">
        <v>1253</v>
      </c>
      <c r="F182" s="75" t="s">
        <v>1254</v>
      </c>
      <c r="G182" s="75" t="s">
        <v>1638</v>
      </c>
      <c r="H182" s="75"/>
      <c r="I182" s="96" t="s">
        <v>189</v>
      </c>
      <c r="J182" s="74">
        <v>0</v>
      </c>
      <c r="K182" s="66">
        <v>750000000</v>
      </c>
      <c r="L182" s="66" t="s">
        <v>506</v>
      </c>
      <c r="M182" s="291" t="s">
        <v>767</v>
      </c>
      <c r="N182" s="75" t="s">
        <v>508</v>
      </c>
      <c r="O182" s="75" t="s">
        <v>222</v>
      </c>
      <c r="P182" s="75" t="s">
        <v>1238</v>
      </c>
      <c r="Q182" s="66" t="s">
        <v>1239</v>
      </c>
      <c r="R182" s="75" t="s">
        <v>453</v>
      </c>
      <c r="S182" s="75" t="s">
        <v>511</v>
      </c>
      <c r="T182" s="75">
        <v>12180</v>
      </c>
      <c r="U182" s="79">
        <v>12</v>
      </c>
      <c r="V182" s="80">
        <v>146160</v>
      </c>
      <c r="W182" s="80">
        <v>163699.20000000001</v>
      </c>
      <c r="X182" s="75"/>
      <c r="Y182" s="77">
        <v>2016</v>
      </c>
      <c r="Z182" s="77"/>
    </row>
    <row r="183" spans="3:26" s="51" customFormat="1" ht="180" customHeight="1" x14ac:dyDescent="0.25">
      <c r="C183" s="218" t="s">
        <v>1519</v>
      </c>
      <c r="D183" s="75" t="s">
        <v>501</v>
      </c>
      <c r="E183" s="75" t="s">
        <v>1255</v>
      </c>
      <c r="F183" s="75" t="s">
        <v>1256</v>
      </c>
      <c r="G183" s="75" t="s">
        <v>1257</v>
      </c>
      <c r="H183" s="75"/>
      <c r="I183" s="96" t="s">
        <v>189</v>
      </c>
      <c r="J183" s="74">
        <v>0</v>
      </c>
      <c r="K183" s="66">
        <v>750000000</v>
      </c>
      <c r="L183" s="66" t="s">
        <v>506</v>
      </c>
      <c r="M183" s="291" t="s">
        <v>767</v>
      </c>
      <c r="N183" s="75" t="s">
        <v>508</v>
      </c>
      <c r="O183" s="75" t="s">
        <v>222</v>
      </c>
      <c r="P183" s="75" t="s">
        <v>1238</v>
      </c>
      <c r="Q183" s="66" t="s">
        <v>1239</v>
      </c>
      <c r="R183" s="75" t="s">
        <v>453</v>
      </c>
      <c r="S183" s="75" t="s">
        <v>511</v>
      </c>
      <c r="T183" s="75">
        <v>174</v>
      </c>
      <c r="U183" s="79">
        <v>177</v>
      </c>
      <c r="V183" s="80">
        <v>30798</v>
      </c>
      <c r="W183" s="80">
        <v>34493.760000000002</v>
      </c>
      <c r="X183" s="75"/>
      <c r="Y183" s="77">
        <v>2016</v>
      </c>
      <c r="Z183" s="77"/>
    </row>
    <row r="184" spans="3:26" s="51" customFormat="1" ht="180" customHeight="1" x14ac:dyDescent="0.25">
      <c r="C184" s="218" t="s">
        <v>1520</v>
      </c>
      <c r="D184" s="75" t="s">
        <v>501</v>
      </c>
      <c r="E184" s="75" t="s">
        <v>1258</v>
      </c>
      <c r="F184" s="75" t="s">
        <v>1259</v>
      </c>
      <c r="G184" s="75" t="s">
        <v>1639</v>
      </c>
      <c r="H184" s="75"/>
      <c r="I184" s="96" t="s">
        <v>189</v>
      </c>
      <c r="J184" s="74">
        <v>0</v>
      </c>
      <c r="K184" s="66">
        <v>750000000</v>
      </c>
      <c r="L184" s="66" t="s">
        <v>506</v>
      </c>
      <c r="M184" s="291" t="s">
        <v>767</v>
      </c>
      <c r="N184" s="75" t="s">
        <v>508</v>
      </c>
      <c r="O184" s="75" t="s">
        <v>222</v>
      </c>
      <c r="P184" s="75" t="s">
        <v>1238</v>
      </c>
      <c r="Q184" s="66" t="s">
        <v>1239</v>
      </c>
      <c r="R184" s="75" t="s">
        <v>453</v>
      </c>
      <c r="S184" s="75" t="s">
        <v>511</v>
      </c>
      <c r="T184" s="75">
        <v>2262</v>
      </c>
      <c r="U184" s="79">
        <v>72</v>
      </c>
      <c r="V184" s="80">
        <v>162864</v>
      </c>
      <c r="W184" s="80">
        <v>182407.67999999999</v>
      </c>
      <c r="X184" s="75"/>
      <c r="Y184" s="77">
        <v>2016</v>
      </c>
      <c r="Z184" s="77"/>
    </row>
    <row r="185" spans="3:26" s="51" customFormat="1" ht="180" customHeight="1" x14ac:dyDescent="0.25">
      <c r="C185" s="218" t="s">
        <v>1521</v>
      </c>
      <c r="D185" s="75" t="s">
        <v>501</v>
      </c>
      <c r="E185" s="75" t="s">
        <v>1260</v>
      </c>
      <c r="F185" s="75" t="s">
        <v>1259</v>
      </c>
      <c r="G185" s="75" t="s">
        <v>1640</v>
      </c>
      <c r="H185" s="75" t="s">
        <v>1261</v>
      </c>
      <c r="I185" s="96" t="s">
        <v>189</v>
      </c>
      <c r="J185" s="74">
        <v>0</v>
      </c>
      <c r="K185" s="66">
        <v>750000000</v>
      </c>
      <c r="L185" s="66" t="s">
        <v>506</v>
      </c>
      <c r="M185" s="291" t="s">
        <v>767</v>
      </c>
      <c r="N185" s="75" t="s">
        <v>508</v>
      </c>
      <c r="O185" s="75" t="s">
        <v>222</v>
      </c>
      <c r="P185" s="75" t="s">
        <v>1238</v>
      </c>
      <c r="Q185" s="66" t="s">
        <v>1239</v>
      </c>
      <c r="R185" s="75" t="s">
        <v>453</v>
      </c>
      <c r="S185" s="75" t="s">
        <v>511</v>
      </c>
      <c r="T185" s="75">
        <v>525</v>
      </c>
      <c r="U185" s="79">
        <v>106</v>
      </c>
      <c r="V185" s="80">
        <v>55650</v>
      </c>
      <c r="W185" s="80">
        <v>62328</v>
      </c>
      <c r="X185" s="75"/>
      <c r="Y185" s="77">
        <v>2016</v>
      </c>
      <c r="Z185" s="77"/>
    </row>
    <row r="186" spans="3:26" s="51" customFormat="1" ht="180" customHeight="1" x14ac:dyDescent="0.2">
      <c r="C186" s="218" t="s">
        <v>1522</v>
      </c>
      <c r="D186" s="75" t="s">
        <v>501</v>
      </c>
      <c r="E186" s="75" t="s">
        <v>1262</v>
      </c>
      <c r="F186" s="75" t="s">
        <v>1256</v>
      </c>
      <c r="G186" s="75" t="s">
        <v>1263</v>
      </c>
      <c r="H186" s="269"/>
      <c r="I186" s="96" t="s">
        <v>189</v>
      </c>
      <c r="J186" s="74">
        <v>0</v>
      </c>
      <c r="K186" s="66">
        <v>750000000</v>
      </c>
      <c r="L186" s="66" t="s">
        <v>506</v>
      </c>
      <c r="M186" s="291" t="s">
        <v>767</v>
      </c>
      <c r="N186" s="75" t="s">
        <v>508</v>
      </c>
      <c r="O186" s="75" t="s">
        <v>222</v>
      </c>
      <c r="P186" s="75" t="s">
        <v>1238</v>
      </c>
      <c r="Q186" s="66" t="s">
        <v>1239</v>
      </c>
      <c r="R186" s="75" t="s">
        <v>453</v>
      </c>
      <c r="S186" s="75" t="s">
        <v>511</v>
      </c>
      <c r="T186" s="75">
        <v>494</v>
      </c>
      <c r="U186" s="79">
        <v>27</v>
      </c>
      <c r="V186" s="80">
        <v>13338</v>
      </c>
      <c r="W186" s="80">
        <v>14938.56</v>
      </c>
      <c r="X186" s="75"/>
      <c r="Y186" s="77">
        <v>2016</v>
      </c>
      <c r="Z186" s="77"/>
    </row>
    <row r="187" spans="3:26" s="51" customFormat="1" ht="180" customHeight="1" x14ac:dyDescent="0.25">
      <c r="C187" s="218" t="s">
        <v>1523</v>
      </c>
      <c r="D187" s="75" t="s">
        <v>501</v>
      </c>
      <c r="E187" s="75" t="s">
        <v>1264</v>
      </c>
      <c r="F187" s="75" t="s">
        <v>1265</v>
      </c>
      <c r="G187" s="75" t="s">
        <v>1266</v>
      </c>
      <c r="H187" s="75" t="s">
        <v>1267</v>
      </c>
      <c r="I187" s="96" t="s">
        <v>189</v>
      </c>
      <c r="J187" s="74">
        <v>0</v>
      </c>
      <c r="K187" s="66">
        <v>750000000</v>
      </c>
      <c r="L187" s="66" t="s">
        <v>506</v>
      </c>
      <c r="M187" s="291" t="s">
        <v>767</v>
      </c>
      <c r="N187" s="75" t="s">
        <v>508</v>
      </c>
      <c r="O187" s="75" t="s">
        <v>222</v>
      </c>
      <c r="P187" s="75" t="s">
        <v>1238</v>
      </c>
      <c r="Q187" s="66" t="s">
        <v>1239</v>
      </c>
      <c r="R187" s="75">
        <v>704</v>
      </c>
      <c r="S187" s="75" t="s">
        <v>1268</v>
      </c>
      <c r="T187" s="75">
        <v>248</v>
      </c>
      <c r="U187" s="79">
        <v>55</v>
      </c>
      <c r="V187" s="80">
        <v>13640</v>
      </c>
      <c r="W187" s="80">
        <v>15276.8</v>
      </c>
      <c r="X187" s="75"/>
      <c r="Y187" s="77">
        <v>2016</v>
      </c>
      <c r="Z187" s="77"/>
    </row>
    <row r="188" spans="3:26" s="51" customFormat="1" ht="180" customHeight="1" x14ac:dyDescent="0.25">
      <c r="C188" s="218" t="s">
        <v>1524</v>
      </c>
      <c r="D188" s="75" t="s">
        <v>501</v>
      </c>
      <c r="E188" s="75" t="s">
        <v>1269</v>
      </c>
      <c r="F188" s="75" t="s">
        <v>1270</v>
      </c>
      <c r="G188" s="75" t="s">
        <v>1271</v>
      </c>
      <c r="H188" s="75" t="s">
        <v>1272</v>
      </c>
      <c r="I188" s="96" t="s">
        <v>189</v>
      </c>
      <c r="J188" s="74">
        <v>0</v>
      </c>
      <c r="K188" s="66">
        <v>750000000</v>
      </c>
      <c r="L188" s="66" t="s">
        <v>506</v>
      </c>
      <c r="M188" s="291" t="s">
        <v>767</v>
      </c>
      <c r="N188" s="75" t="s">
        <v>508</v>
      </c>
      <c r="O188" s="75" t="s">
        <v>222</v>
      </c>
      <c r="P188" s="75" t="s">
        <v>1238</v>
      </c>
      <c r="Q188" s="66" t="s">
        <v>1239</v>
      </c>
      <c r="R188" s="75">
        <v>704</v>
      </c>
      <c r="S188" s="75" t="s">
        <v>1268</v>
      </c>
      <c r="T188" s="75">
        <v>896</v>
      </c>
      <c r="U188" s="76">
        <v>100</v>
      </c>
      <c r="V188" s="80">
        <v>89600</v>
      </c>
      <c r="W188" s="80">
        <v>100352</v>
      </c>
      <c r="X188" s="75"/>
      <c r="Y188" s="77">
        <v>2016</v>
      </c>
      <c r="Z188" s="77"/>
    </row>
    <row r="189" spans="3:26" s="51" customFormat="1" ht="180" customHeight="1" x14ac:dyDescent="0.25">
      <c r="C189" s="218" t="s">
        <v>1525</v>
      </c>
      <c r="D189" s="75" t="s">
        <v>501</v>
      </c>
      <c r="E189" s="75" t="s">
        <v>1273</v>
      </c>
      <c r="F189" s="75" t="s">
        <v>1274</v>
      </c>
      <c r="G189" s="75" t="s">
        <v>1275</v>
      </c>
      <c r="H189" s="75"/>
      <c r="I189" s="96" t="s">
        <v>189</v>
      </c>
      <c r="J189" s="74">
        <v>0</v>
      </c>
      <c r="K189" s="66">
        <v>750000000</v>
      </c>
      <c r="L189" s="66" t="s">
        <v>506</v>
      </c>
      <c r="M189" s="291" t="s">
        <v>767</v>
      </c>
      <c r="N189" s="75" t="s">
        <v>508</v>
      </c>
      <c r="O189" s="75" t="s">
        <v>222</v>
      </c>
      <c r="P189" s="75" t="s">
        <v>1238</v>
      </c>
      <c r="Q189" s="66" t="s">
        <v>1239</v>
      </c>
      <c r="R189" s="75">
        <v>796</v>
      </c>
      <c r="S189" s="75" t="s">
        <v>511</v>
      </c>
      <c r="T189" s="75">
        <v>35</v>
      </c>
      <c r="U189" s="76">
        <v>105</v>
      </c>
      <c r="V189" s="80">
        <v>3675</v>
      </c>
      <c r="W189" s="80">
        <v>4116</v>
      </c>
      <c r="X189" s="75"/>
      <c r="Y189" s="77">
        <v>2016</v>
      </c>
      <c r="Z189" s="77"/>
    </row>
    <row r="190" spans="3:26" s="51" customFormat="1" ht="180" customHeight="1" x14ac:dyDescent="0.25">
      <c r="C190" s="218" t="s">
        <v>1526</v>
      </c>
      <c r="D190" s="75" t="s">
        <v>501</v>
      </c>
      <c r="E190" s="75" t="s">
        <v>1276</v>
      </c>
      <c r="F190" s="75" t="s">
        <v>1277</v>
      </c>
      <c r="G190" s="75" t="s">
        <v>1278</v>
      </c>
      <c r="H190" s="75" t="s">
        <v>1279</v>
      </c>
      <c r="I190" s="96" t="s">
        <v>189</v>
      </c>
      <c r="J190" s="74">
        <v>0</v>
      </c>
      <c r="K190" s="66">
        <v>750000000</v>
      </c>
      <c r="L190" s="66" t="s">
        <v>506</v>
      </c>
      <c r="M190" s="291" t="s">
        <v>767</v>
      </c>
      <c r="N190" s="75" t="s">
        <v>508</v>
      </c>
      <c r="O190" s="75" t="s">
        <v>222</v>
      </c>
      <c r="P190" s="75" t="s">
        <v>1238</v>
      </c>
      <c r="Q190" s="66" t="s">
        <v>1239</v>
      </c>
      <c r="R190" s="75">
        <v>778</v>
      </c>
      <c r="S190" s="75" t="s">
        <v>870</v>
      </c>
      <c r="T190" s="75">
        <v>50</v>
      </c>
      <c r="U190" s="76">
        <v>472</v>
      </c>
      <c r="V190" s="80">
        <v>23600</v>
      </c>
      <c r="W190" s="80">
        <v>26432</v>
      </c>
      <c r="X190" s="75"/>
      <c r="Y190" s="77">
        <v>2016</v>
      </c>
      <c r="Z190" s="77"/>
    </row>
    <row r="191" spans="3:26" s="51" customFormat="1" ht="180" customHeight="1" x14ac:dyDescent="0.25">
      <c r="C191" s="218" t="s">
        <v>1527</v>
      </c>
      <c r="D191" s="75" t="s">
        <v>501</v>
      </c>
      <c r="E191" s="75" t="s">
        <v>1280</v>
      </c>
      <c r="F191" s="75" t="s">
        <v>1277</v>
      </c>
      <c r="G191" s="75" t="s">
        <v>1281</v>
      </c>
      <c r="H191" s="75" t="s">
        <v>1279</v>
      </c>
      <c r="I191" s="96" t="s">
        <v>189</v>
      </c>
      <c r="J191" s="74">
        <v>0</v>
      </c>
      <c r="K191" s="66">
        <v>750000000</v>
      </c>
      <c r="L191" s="66" t="s">
        <v>506</v>
      </c>
      <c r="M191" s="291" t="s">
        <v>767</v>
      </c>
      <c r="N191" s="75" t="s">
        <v>508</v>
      </c>
      <c r="O191" s="75" t="s">
        <v>222</v>
      </c>
      <c r="P191" s="75" t="s">
        <v>1238</v>
      </c>
      <c r="Q191" s="66" t="s">
        <v>1239</v>
      </c>
      <c r="R191" s="75">
        <v>778</v>
      </c>
      <c r="S191" s="75" t="s">
        <v>870</v>
      </c>
      <c r="T191" s="75">
        <v>50</v>
      </c>
      <c r="U191" s="76">
        <v>315</v>
      </c>
      <c r="V191" s="80">
        <v>15750</v>
      </c>
      <c r="W191" s="80">
        <v>17640</v>
      </c>
      <c r="X191" s="75"/>
      <c r="Y191" s="77">
        <v>2016</v>
      </c>
      <c r="Z191" s="77"/>
    </row>
    <row r="192" spans="3:26" s="51" customFormat="1" ht="180" customHeight="1" x14ac:dyDescent="0.25">
      <c r="C192" s="218" t="s">
        <v>1528</v>
      </c>
      <c r="D192" s="75" t="s">
        <v>501</v>
      </c>
      <c r="E192" s="75" t="s">
        <v>1282</v>
      </c>
      <c r="F192" s="75" t="s">
        <v>1277</v>
      </c>
      <c r="G192" s="75" t="s">
        <v>1283</v>
      </c>
      <c r="H192" s="75" t="s">
        <v>1284</v>
      </c>
      <c r="I192" s="96" t="s">
        <v>189</v>
      </c>
      <c r="J192" s="74">
        <v>0</v>
      </c>
      <c r="K192" s="66">
        <v>750000000</v>
      </c>
      <c r="L192" s="66" t="s">
        <v>506</v>
      </c>
      <c r="M192" s="291" t="s">
        <v>767</v>
      </c>
      <c r="N192" s="75" t="s">
        <v>508</v>
      </c>
      <c r="O192" s="75" t="s">
        <v>222</v>
      </c>
      <c r="P192" s="75" t="s">
        <v>1238</v>
      </c>
      <c r="Q192" s="66" t="s">
        <v>1239</v>
      </c>
      <c r="R192" s="75">
        <v>778</v>
      </c>
      <c r="S192" s="75" t="s">
        <v>870</v>
      </c>
      <c r="T192" s="75">
        <v>100</v>
      </c>
      <c r="U192" s="76">
        <v>272</v>
      </c>
      <c r="V192" s="80">
        <v>27200</v>
      </c>
      <c r="W192" s="80">
        <v>30464</v>
      </c>
      <c r="X192" s="75"/>
      <c r="Y192" s="77">
        <v>2016</v>
      </c>
      <c r="Z192" s="77"/>
    </row>
    <row r="193" spans="3:26" s="51" customFormat="1" ht="180" customHeight="1" x14ac:dyDescent="0.25">
      <c r="C193" s="218" t="s">
        <v>1529</v>
      </c>
      <c r="D193" s="75" t="s">
        <v>501</v>
      </c>
      <c r="E193" s="75" t="s">
        <v>1285</v>
      </c>
      <c r="F193" s="75" t="s">
        <v>1277</v>
      </c>
      <c r="G193" s="75" t="s">
        <v>1286</v>
      </c>
      <c r="H193" s="75" t="s">
        <v>1284</v>
      </c>
      <c r="I193" s="96" t="s">
        <v>189</v>
      </c>
      <c r="J193" s="74">
        <v>0</v>
      </c>
      <c r="K193" s="66">
        <v>750000000</v>
      </c>
      <c r="L193" s="66" t="s">
        <v>506</v>
      </c>
      <c r="M193" s="291" t="s">
        <v>767</v>
      </c>
      <c r="N193" s="75" t="s">
        <v>508</v>
      </c>
      <c r="O193" s="75" t="s">
        <v>222</v>
      </c>
      <c r="P193" s="75" t="s">
        <v>1238</v>
      </c>
      <c r="Q193" s="66" t="s">
        <v>1239</v>
      </c>
      <c r="R193" s="75">
        <v>778</v>
      </c>
      <c r="S193" s="75" t="s">
        <v>870</v>
      </c>
      <c r="T193" s="75">
        <v>100</v>
      </c>
      <c r="U193" s="76">
        <v>164</v>
      </c>
      <c r="V193" s="80">
        <v>16400</v>
      </c>
      <c r="W193" s="80">
        <v>18368</v>
      </c>
      <c r="X193" s="75"/>
      <c r="Y193" s="77">
        <v>2016</v>
      </c>
      <c r="Z193" s="77"/>
    </row>
    <row r="194" spans="3:26" s="51" customFormat="1" ht="180" customHeight="1" x14ac:dyDescent="0.25">
      <c r="C194" s="218" t="s">
        <v>1530</v>
      </c>
      <c r="D194" s="75" t="s">
        <v>501</v>
      </c>
      <c r="E194" s="75" t="s">
        <v>1287</v>
      </c>
      <c r="F194" s="292" t="s">
        <v>1288</v>
      </c>
      <c r="G194" s="75" t="s">
        <v>1289</v>
      </c>
      <c r="H194" s="75" t="s">
        <v>1290</v>
      </c>
      <c r="I194" s="96" t="s">
        <v>189</v>
      </c>
      <c r="J194" s="74">
        <v>0</v>
      </c>
      <c r="K194" s="66">
        <v>750000000</v>
      </c>
      <c r="L194" s="66" t="s">
        <v>506</v>
      </c>
      <c r="M194" s="291" t="s">
        <v>767</v>
      </c>
      <c r="N194" s="75" t="s">
        <v>508</v>
      </c>
      <c r="O194" s="75" t="s">
        <v>222</v>
      </c>
      <c r="P194" s="75" t="s">
        <v>1238</v>
      </c>
      <c r="Q194" s="66" t="s">
        <v>1239</v>
      </c>
      <c r="R194" s="75">
        <v>796</v>
      </c>
      <c r="S194" s="75" t="s">
        <v>511</v>
      </c>
      <c r="T194" s="75">
        <v>52</v>
      </c>
      <c r="U194" s="76">
        <v>565</v>
      </c>
      <c r="V194" s="80">
        <v>29380</v>
      </c>
      <c r="W194" s="80">
        <v>32905.599999999999</v>
      </c>
      <c r="X194" s="75"/>
      <c r="Y194" s="77">
        <v>2016</v>
      </c>
      <c r="Z194" s="77"/>
    </row>
    <row r="195" spans="3:26" s="51" customFormat="1" ht="180" customHeight="1" x14ac:dyDescent="0.25">
      <c r="C195" s="218" t="s">
        <v>1531</v>
      </c>
      <c r="D195" s="75" t="s">
        <v>501</v>
      </c>
      <c r="E195" s="75" t="s">
        <v>1287</v>
      </c>
      <c r="F195" s="292" t="s">
        <v>1288</v>
      </c>
      <c r="G195" s="75" t="s">
        <v>1289</v>
      </c>
      <c r="H195" s="75" t="s">
        <v>1291</v>
      </c>
      <c r="I195" s="96" t="s">
        <v>189</v>
      </c>
      <c r="J195" s="74">
        <v>0</v>
      </c>
      <c r="K195" s="66">
        <v>750000000</v>
      </c>
      <c r="L195" s="66" t="s">
        <v>506</v>
      </c>
      <c r="M195" s="291" t="s">
        <v>767</v>
      </c>
      <c r="N195" s="75" t="s">
        <v>508</v>
      </c>
      <c r="O195" s="75" t="s">
        <v>222</v>
      </c>
      <c r="P195" s="75" t="s">
        <v>1238</v>
      </c>
      <c r="Q195" s="66" t="s">
        <v>1239</v>
      </c>
      <c r="R195" s="75">
        <v>796</v>
      </c>
      <c r="S195" s="75" t="s">
        <v>511</v>
      </c>
      <c r="T195" s="75">
        <v>50</v>
      </c>
      <c r="U195" s="76">
        <v>354</v>
      </c>
      <c r="V195" s="80">
        <v>17700</v>
      </c>
      <c r="W195" s="80">
        <v>19824</v>
      </c>
      <c r="X195" s="75"/>
      <c r="Y195" s="77">
        <v>2016</v>
      </c>
      <c r="Z195" s="77"/>
    </row>
    <row r="196" spans="3:26" s="51" customFormat="1" ht="180" customHeight="1" x14ac:dyDescent="0.25">
      <c r="C196" s="218" t="s">
        <v>1532</v>
      </c>
      <c r="D196" s="75" t="s">
        <v>501</v>
      </c>
      <c r="E196" s="75" t="s">
        <v>1287</v>
      </c>
      <c r="F196" s="292" t="s">
        <v>1288</v>
      </c>
      <c r="G196" s="75" t="s">
        <v>1289</v>
      </c>
      <c r="H196" s="75" t="s">
        <v>1292</v>
      </c>
      <c r="I196" s="96" t="s">
        <v>189</v>
      </c>
      <c r="J196" s="74">
        <v>0</v>
      </c>
      <c r="K196" s="66">
        <v>750000000</v>
      </c>
      <c r="L196" s="66" t="s">
        <v>506</v>
      </c>
      <c r="M196" s="291" t="s">
        <v>767</v>
      </c>
      <c r="N196" s="75" t="s">
        <v>508</v>
      </c>
      <c r="O196" s="75" t="s">
        <v>222</v>
      </c>
      <c r="P196" s="75" t="s">
        <v>1238</v>
      </c>
      <c r="Q196" s="66" t="s">
        <v>1239</v>
      </c>
      <c r="R196" s="75">
        <v>796</v>
      </c>
      <c r="S196" s="75" t="s">
        <v>511</v>
      </c>
      <c r="T196" s="75">
        <v>2</v>
      </c>
      <c r="U196" s="76">
        <v>5000</v>
      </c>
      <c r="V196" s="80">
        <v>10000</v>
      </c>
      <c r="W196" s="80">
        <v>11200</v>
      </c>
      <c r="X196" s="75"/>
      <c r="Y196" s="77">
        <v>2016</v>
      </c>
      <c r="Z196" s="77"/>
    </row>
    <row r="197" spans="3:26" s="51" customFormat="1" ht="180" customHeight="1" x14ac:dyDescent="0.25">
      <c r="C197" s="218" t="s">
        <v>1533</v>
      </c>
      <c r="D197" s="75" t="s">
        <v>501</v>
      </c>
      <c r="E197" s="75" t="s">
        <v>1293</v>
      </c>
      <c r="F197" s="75" t="s">
        <v>1294</v>
      </c>
      <c r="G197" s="75" t="s">
        <v>1295</v>
      </c>
      <c r="H197" s="75"/>
      <c r="I197" s="96" t="s">
        <v>189</v>
      </c>
      <c r="J197" s="74">
        <v>0</v>
      </c>
      <c r="K197" s="66">
        <v>750000000</v>
      </c>
      <c r="L197" s="66" t="s">
        <v>506</v>
      </c>
      <c r="M197" s="291" t="s">
        <v>767</v>
      </c>
      <c r="N197" s="75" t="s">
        <v>508</v>
      </c>
      <c r="O197" s="75" t="s">
        <v>222</v>
      </c>
      <c r="P197" s="75" t="s">
        <v>1238</v>
      </c>
      <c r="Q197" s="66" t="s">
        <v>1239</v>
      </c>
      <c r="R197" s="75">
        <v>796</v>
      </c>
      <c r="S197" s="75" t="s">
        <v>511</v>
      </c>
      <c r="T197" s="75">
        <v>100</v>
      </c>
      <c r="U197" s="76">
        <v>81</v>
      </c>
      <c r="V197" s="80">
        <v>8100</v>
      </c>
      <c r="W197" s="80">
        <v>9072</v>
      </c>
      <c r="X197" s="75"/>
      <c r="Y197" s="77">
        <v>2016</v>
      </c>
      <c r="Z197" s="77"/>
    </row>
    <row r="198" spans="3:26" s="51" customFormat="1" ht="180" customHeight="1" x14ac:dyDescent="0.25">
      <c r="C198" s="218" t="s">
        <v>1534</v>
      </c>
      <c r="D198" s="75" t="s">
        <v>501</v>
      </c>
      <c r="E198" s="75" t="s">
        <v>1296</v>
      </c>
      <c r="F198" s="75" t="s">
        <v>1294</v>
      </c>
      <c r="G198" s="75" t="s">
        <v>1297</v>
      </c>
      <c r="H198" s="75"/>
      <c r="I198" s="96" t="s">
        <v>189</v>
      </c>
      <c r="J198" s="74">
        <v>0</v>
      </c>
      <c r="K198" s="66">
        <v>750000000</v>
      </c>
      <c r="L198" s="66" t="s">
        <v>506</v>
      </c>
      <c r="M198" s="291" t="s">
        <v>767</v>
      </c>
      <c r="N198" s="75" t="s">
        <v>508</v>
      </c>
      <c r="O198" s="75" t="s">
        <v>222</v>
      </c>
      <c r="P198" s="75" t="s">
        <v>1238</v>
      </c>
      <c r="Q198" s="66" t="s">
        <v>1239</v>
      </c>
      <c r="R198" s="75" t="s">
        <v>453</v>
      </c>
      <c r="S198" s="75" t="s">
        <v>511</v>
      </c>
      <c r="T198" s="75">
        <v>100</v>
      </c>
      <c r="U198" s="76">
        <v>188</v>
      </c>
      <c r="V198" s="80">
        <v>18800</v>
      </c>
      <c r="W198" s="80">
        <v>21056</v>
      </c>
      <c r="X198" s="75"/>
      <c r="Y198" s="77">
        <v>2016</v>
      </c>
      <c r="Z198" s="77"/>
    </row>
    <row r="199" spans="3:26" s="51" customFormat="1" ht="180" customHeight="1" x14ac:dyDescent="0.25">
      <c r="C199" s="218" t="s">
        <v>1535</v>
      </c>
      <c r="D199" s="75" t="s">
        <v>501</v>
      </c>
      <c r="E199" s="75" t="s">
        <v>1298</v>
      </c>
      <c r="F199" s="75" t="s">
        <v>1294</v>
      </c>
      <c r="G199" s="75" t="s">
        <v>1299</v>
      </c>
      <c r="H199" s="75"/>
      <c r="I199" s="96" t="s">
        <v>189</v>
      </c>
      <c r="J199" s="74">
        <v>0</v>
      </c>
      <c r="K199" s="66">
        <v>750000000</v>
      </c>
      <c r="L199" s="66" t="s">
        <v>506</v>
      </c>
      <c r="M199" s="291" t="s">
        <v>767</v>
      </c>
      <c r="N199" s="75" t="s">
        <v>508</v>
      </c>
      <c r="O199" s="75" t="s">
        <v>222</v>
      </c>
      <c r="P199" s="75" t="s">
        <v>1238</v>
      </c>
      <c r="Q199" s="66" t="s">
        <v>1239</v>
      </c>
      <c r="R199" s="75" t="s">
        <v>453</v>
      </c>
      <c r="S199" s="75" t="s">
        <v>511</v>
      </c>
      <c r="T199" s="75">
        <v>100</v>
      </c>
      <c r="U199" s="76">
        <v>548</v>
      </c>
      <c r="V199" s="80">
        <v>54800</v>
      </c>
      <c r="W199" s="80">
        <v>61376</v>
      </c>
      <c r="X199" s="75"/>
      <c r="Y199" s="77">
        <v>2016</v>
      </c>
      <c r="Z199" s="77"/>
    </row>
    <row r="200" spans="3:26" s="51" customFormat="1" ht="180" customHeight="1" x14ac:dyDescent="0.25">
      <c r="C200" s="218" t="s">
        <v>1536</v>
      </c>
      <c r="D200" s="75" t="s">
        <v>501</v>
      </c>
      <c r="E200" s="75" t="s">
        <v>1300</v>
      </c>
      <c r="F200" s="75" t="s">
        <v>1294</v>
      </c>
      <c r="G200" s="75" t="s">
        <v>1301</v>
      </c>
      <c r="H200" s="75"/>
      <c r="I200" s="96" t="s">
        <v>189</v>
      </c>
      <c r="J200" s="74">
        <v>0</v>
      </c>
      <c r="K200" s="66">
        <v>750000000</v>
      </c>
      <c r="L200" s="66" t="s">
        <v>506</v>
      </c>
      <c r="M200" s="291" t="s">
        <v>767</v>
      </c>
      <c r="N200" s="75" t="s">
        <v>508</v>
      </c>
      <c r="O200" s="75" t="s">
        <v>222</v>
      </c>
      <c r="P200" s="75" t="s">
        <v>1238</v>
      </c>
      <c r="Q200" s="66" t="s">
        <v>1239</v>
      </c>
      <c r="R200" s="75" t="s">
        <v>453</v>
      </c>
      <c r="S200" s="75" t="s">
        <v>511</v>
      </c>
      <c r="T200" s="75">
        <v>300</v>
      </c>
      <c r="U200" s="76">
        <v>264</v>
      </c>
      <c r="V200" s="80">
        <v>79200</v>
      </c>
      <c r="W200" s="80">
        <v>88704</v>
      </c>
      <c r="X200" s="75"/>
      <c r="Y200" s="77">
        <v>2016</v>
      </c>
      <c r="Z200" s="77"/>
    </row>
    <row r="201" spans="3:26" s="51" customFormat="1" ht="180" customHeight="1" x14ac:dyDescent="0.25">
      <c r="C201" s="218" t="s">
        <v>1537</v>
      </c>
      <c r="D201" s="75" t="s">
        <v>501</v>
      </c>
      <c r="E201" s="75" t="s">
        <v>1302</v>
      </c>
      <c r="F201" s="75" t="s">
        <v>1294</v>
      </c>
      <c r="G201" s="75" t="s">
        <v>1303</v>
      </c>
      <c r="H201" s="75"/>
      <c r="I201" s="96" t="s">
        <v>189</v>
      </c>
      <c r="J201" s="74">
        <v>0</v>
      </c>
      <c r="K201" s="66">
        <v>750000000</v>
      </c>
      <c r="L201" s="66" t="s">
        <v>506</v>
      </c>
      <c r="M201" s="291" t="s">
        <v>767</v>
      </c>
      <c r="N201" s="75" t="s">
        <v>508</v>
      </c>
      <c r="O201" s="75" t="s">
        <v>222</v>
      </c>
      <c r="P201" s="75" t="s">
        <v>1238</v>
      </c>
      <c r="Q201" s="66" t="s">
        <v>1239</v>
      </c>
      <c r="R201" s="75" t="s">
        <v>453</v>
      </c>
      <c r="S201" s="75" t="s">
        <v>511</v>
      </c>
      <c r="T201" s="75">
        <v>900</v>
      </c>
      <c r="U201" s="76">
        <v>457</v>
      </c>
      <c r="V201" s="80">
        <v>411300</v>
      </c>
      <c r="W201" s="80">
        <v>460656</v>
      </c>
      <c r="X201" s="75"/>
      <c r="Y201" s="77">
        <v>2016</v>
      </c>
      <c r="Z201" s="77"/>
    </row>
    <row r="202" spans="3:26" s="51" customFormat="1" ht="180" customHeight="1" x14ac:dyDescent="0.25">
      <c r="C202" s="218" t="s">
        <v>1538</v>
      </c>
      <c r="D202" s="75" t="s">
        <v>501</v>
      </c>
      <c r="E202" s="75" t="s">
        <v>1304</v>
      </c>
      <c r="F202" s="75" t="s">
        <v>1294</v>
      </c>
      <c r="G202" s="75" t="s">
        <v>1305</v>
      </c>
      <c r="H202" s="75"/>
      <c r="I202" s="96" t="s">
        <v>189</v>
      </c>
      <c r="J202" s="74">
        <v>0</v>
      </c>
      <c r="K202" s="66">
        <v>750000000</v>
      </c>
      <c r="L202" s="66" t="s">
        <v>506</v>
      </c>
      <c r="M202" s="291" t="s">
        <v>767</v>
      </c>
      <c r="N202" s="75" t="s">
        <v>508</v>
      </c>
      <c r="O202" s="75" t="s">
        <v>222</v>
      </c>
      <c r="P202" s="75" t="s">
        <v>1238</v>
      </c>
      <c r="Q202" s="66" t="s">
        <v>1239</v>
      </c>
      <c r="R202" s="75" t="s">
        <v>453</v>
      </c>
      <c r="S202" s="75" t="s">
        <v>511</v>
      </c>
      <c r="T202" s="75">
        <v>900</v>
      </c>
      <c r="U202" s="76">
        <v>473</v>
      </c>
      <c r="V202" s="80">
        <v>425700</v>
      </c>
      <c r="W202" s="80">
        <v>476784</v>
      </c>
      <c r="X202" s="75"/>
      <c r="Y202" s="77">
        <v>2016</v>
      </c>
      <c r="Z202" s="77"/>
    </row>
    <row r="203" spans="3:26" s="51" customFormat="1" ht="180" customHeight="1" x14ac:dyDescent="0.2">
      <c r="C203" s="218" t="s">
        <v>1539</v>
      </c>
      <c r="D203" s="75" t="s">
        <v>501</v>
      </c>
      <c r="E203" s="75" t="s">
        <v>1306</v>
      </c>
      <c r="F203" s="75" t="s">
        <v>1307</v>
      </c>
      <c r="G203" s="75" t="s">
        <v>1308</v>
      </c>
      <c r="H203" s="269"/>
      <c r="I203" s="96" t="s">
        <v>189</v>
      </c>
      <c r="J203" s="74">
        <v>0</v>
      </c>
      <c r="K203" s="66">
        <v>750000000</v>
      </c>
      <c r="L203" s="66" t="s">
        <v>506</v>
      </c>
      <c r="M203" s="291" t="s">
        <v>767</v>
      </c>
      <c r="N203" s="75" t="s">
        <v>508</v>
      </c>
      <c r="O203" s="75" t="s">
        <v>222</v>
      </c>
      <c r="P203" s="75" t="s">
        <v>1238</v>
      </c>
      <c r="Q203" s="66" t="s">
        <v>1239</v>
      </c>
      <c r="R203" s="75" t="s">
        <v>453</v>
      </c>
      <c r="S203" s="75" t="s">
        <v>511</v>
      </c>
      <c r="T203" s="75">
        <v>80</v>
      </c>
      <c r="U203" s="76">
        <v>171</v>
      </c>
      <c r="V203" s="80">
        <v>13680</v>
      </c>
      <c r="W203" s="80">
        <v>15321.6</v>
      </c>
      <c r="X203" s="75"/>
      <c r="Y203" s="77">
        <v>2016</v>
      </c>
      <c r="Z203" s="77"/>
    </row>
    <row r="204" spans="3:26" s="51" customFormat="1" ht="180" customHeight="1" x14ac:dyDescent="0.25">
      <c r="C204" s="218" t="s">
        <v>1540</v>
      </c>
      <c r="D204" s="75" t="s">
        <v>501</v>
      </c>
      <c r="E204" s="75" t="s">
        <v>1309</v>
      </c>
      <c r="F204" s="75" t="s">
        <v>1310</v>
      </c>
      <c r="G204" s="75" t="s">
        <v>1311</v>
      </c>
      <c r="H204" s="75"/>
      <c r="I204" s="96" t="s">
        <v>189</v>
      </c>
      <c r="J204" s="74">
        <v>0</v>
      </c>
      <c r="K204" s="66">
        <v>750000000</v>
      </c>
      <c r="L204" s="66" t="s">
        <v>506</v>
      </c>
      <c r="M204" s="291" t="s">
        <v>767</v>
      </c>
      <c r="N204" s="75" t="s">
        <v>508</v>
      </c>
      <c r="O204" s="75" t="s">
        <v>222</v>
      </c>
      <c r="P204" s="75" t="s">
        <v>1238</v>
      </c>
      <c r="Q204" s="66" t="s">
        <v>1239</v>
      </c>
      <c r="R204" s="75" t="s">
        <v>453</v>
      </c>
      <c r="S204" s="75" t="s">
        <v>511</v>
      </c>
      <c r="T204" s="75">
        <v>50</v>
      </c>
      <c r="U204" s="76">
        <v>169</v>
      </c>
      <c r="V204" s="80">
        <v>8450</v>
      </c>
      <c r="W204" s="80">
        <v>9464</v>
      </c>
      <c r="X204" s="75"/>
      <c r="Y204" s="77">
        <v>2016</v>
      </c>
      <c r="Z204" s="77"/>
    </row>
    <row r="205" spans="3:26" s="51" customFormat="1" ht="180" customHeight="1" x14ac:dyDescent="0.25">
      <c r="C205" s="218" t="s">
        <v>1541</v>
      </c>
      <c r="D205" s="75" t="s">
        <v>501</v>
      </c>
      <c r="E205" s="75" t="s">
        <v>1312</v>
      </c>
      <c r="F205" s="75" t="s">
        <v>1310</v>
      </c>
      <c r="G205" s="75" t="s">
        <v>1641</v>
      </c>
      <c r="H205" s="75"/>
      <c r="I205" s="96" t="s">
        <v>189</v>
      </c>
      <c r="J205" s="74">
        <v>0</v>
      </c>
      <c r="K205" s="66">
        <v>750000000</v>
      </c>
      <c r="L205" s="66" t="s">
        <v>506</v>
      </c>
      <c r="M205" s="291" t="s">
        <v>767</v>
      </c>
      <c r="N205" s="75" t="s">
        <v>508</v>
      </c>
      <c r="O205" s="75" t="s">
        <v>222</v>
      </c>
      <c r="P205" s="75" t="s">
        <v>1238</v>
      </c>
      <c r="Q205" s="66" t="s">
        <v>1239</v>
      </c>
      <c r="R205" s="75" t="s">
        <v>453</v>
      </c>
      <c r="S205" s="75" t="s">
        <v>511</v>
      </c>
      <c r="T205" s="75">
        <v>50</v>
      </c>
      <c r="U205" s="76">
        <v>35</v>
      </c>
      <c r="V205" s="80">
        <v>1750</v>
      </c>
      <c r="W205" s="80">
        <v>1960</v>
      </c>
      <c r="X205" s="75"/>
      <c r="Y205" s="77">
        <v>2016</v>
      </c>
      <c r="Z205" s="77"/>
    </row>
    <row r="206" spans="3:26" s="51" customFormat="1" ht="180" customHeight="1" x14ac:dyDescent="0.25">
      <c r="C206" s="218" t="s">
        <v>1542</v>
      </c>
      <c r="D206" s="75" t="s">
        <v>501</v>
      </c>
      <c r="E206" s="75" t="s">
        <v>1313</v>
      </c>
      <c r="F206" s="75" t="s">
        <v>1294</v>
      </c>
      <c r="G206" s="75" t="s">
        <v>1314</v>
      </c>
      <c r="H206" s="75" t="s">
        <v>1315</v>
      </c>
      <c r="I206" s="96" t="s">
        <v>189</v>
      </c>
      <c r="J206" s="74">
        <v>0</v>
      </c>
      <c r="K206" s="66">
        <v>750000000</v>
      </c>
      <c r="L206" s="66" t="s">
        <v>506</v>
      </c>
      <c r="M206" s="291" t="s">
        <v>767</v>
      </c>
      <c r="N206" s="75" t="s">
        <v>508</v>
      </c>
      <c r="O206" s="75" t="s">
        <v>222</v>
      </c>
      <c r="P206" s="75" t="s">
        <v>1238</v>
      </c>
      <c r="Q206" s="66" t="s">
        <v>1239</v>
      </c>
      <c r="R206" s="75">
        <v>796</v>
      </c>
      <c r="S206" s="75" t="s">
        <v>511</v>
      </c>
      <c r="T206" s="75">
        <v>30</v>
      </c>
      <c r="U206" s="76">
        <v>1000</v>
      </c>
      <c r="V206" s="80">
        <v>30000</v>
      </c>
      <c r="W206" s="80">
        <v>33600</v>
      </c>
      <c r="X206" s="75"/>
      <c r="Y206" s="77">
        <v>2016</v>
      </c>
      <c r="Z206" s="77"/>
    </row>
    <row r="207" spans="3:26" s="51" customFormat="1" ht="180" customHeight="1" x14ac:dyDescent="0.25">
      <c r="C207" s="218" t="s">
        <v>1543</v>
      </c>
      <c r="D207" s="75" t="s">
        <v>501</v>
      </c>
      <c r="E207" s="75" t="s">
        <v>1316</v>
      </c>
      <c r="F207" s="75" t="s">
        <v>1294</v>
      </c>
      <c r="G207" s="75" t="s">
        <v>1317</v>
      </c>
      <c r="H207" s="75"/>
      <c r="I207" s="96" t="s">
        <v>189</v>
      </c>
      <c r="J207" s="74">
        <v>0</v>
      </c>
      <c r="K207" s="66">
        <v>750000000</v>
      </c>
      <c r="L207" s="66" t="s">
        <v>506</v>
      </c>
      <c r="M207" s="291" t="s">
        <v>767</v>
      </c>
      <c r="N207" s="75" t="s">
        <v>508</v>
      </c>
      <c r="O207" s="75" t="s">
        <v>222</v>
      </c>
      <c r="P207" s="75" t="s">
        <v>1238</v>
      </c>
      <c r="Q207" s="66" t="s">
        <v>1239</v>
      </c>
      <c r="R207" s="75" t="s">
        <v>453</v>
      </c>
      <c r="S207" s="75" t="s">
        <v>511</v>
      </c>
      <c r="T207" s="75">
        <v>179</v>
      </c>
      <c r="U207" s="76">
        <v>263</v>
      </c>
      <c r="V207" s="80">
        <v>47077</v>
      </c>
      <c r="W207" s="80">
        <v>52726.239999999998</v>
      </c>
      <c r="X207" s="75"/>
      <c r="Y207" s="77">
        <v>2016</v>
      </c>
      <c r="Z207" s="77"/>
    </row>
    <row r="208" spans="3:26" s="51" customFormat="1" ht="180" customHeight="1" x14ac:dyDescent="0.25">
      <c r="C208" s="218" t="s">
        <v>1544</v>
      </c>
      <c r="D208" s="75" t="s">
        <v>501</v>
      </c>
      <c r="E208" s="75" t="s">
        <v>1318</v>
      </c>
      <c r="F208" s="75" t="s">
        <v>1319</v>
      </c>
      <c r="G208" s="75" t="s">
        <v>1320</v>
      </c>
      <c r="H208" s="75"/>
      <c r="I208" s="96" t="s">
        <v>189</v>
      </c>
      <c r="J208" s="74">
        <v>0</v>
      </c>
      <c r="K208" s="66">
        <v>750000000</v>
      </c>
      <c r="L208" s="66" t="s">
        <v>506</v>
      </c>
      <c r="M208" s="291" t="s">
        <v>767</v>
      </c>
      <c r="N208" s="75" t="s">
        <v>508</v>
      </c>
      <c r="O208" s="75" t="s">
        <v>222</v>
      </c>
      <c r="P208" s="75" t="s">
        <v>1238</v>
      </c>
      <c r="Q208" s="66" t="s">
        <v>1239</v>
      </c>
      <c r="R208" s="75" t="s">
        <v>453</v>
      </c>
      <c r="S208" s="75" t="s">
        <v>511</v>
      </c>
      <c r="T208" s="75">
        <v>87</v>
      </c>
      <c r="U208" s="76">
        <v>312</v>
      </c>
      <c r="V208" s="80">
        <v>27144</v>
      </c>
      <c r="W208" s="80">
        <v>30401.279999999999</v>
      </c>
      <c r="X208" s="75"/>
      <c r="Y208" s="77">
        <v>2016</v>
      </c>
      <c r="Z208" s="77"/>
    </row>
    <row r="209" spans="3:26" s="51" customFormat="1" ht="180" customHeight="1" x14ac:dyDescent="0.25">
      <c r="C209" s="218" t="s">
        <v>1545</v>
      </c>
      <c r="D209" s="75" t="s">
        <v>501</v>
      </c>
      <c r="E209" s="75" t="s">
        <v>1321</v>
      </c>
      <c r="F209" s="75" t="s">
        <v>1319</v>
      </c>
      <c r="G209" s="75" t="s">
        <v>1322</v>
      </c>
      <c r="H209" s="75"/>
      <c r="I209" s="96" t="s">
        <v>189</v>
      </c>
      <c r="J209" s="74">
        <v>0</v>
      </c>
      <c r="K209" s="66">
        <v>750000000</v>
      </c>
      <c r="L209" s="66" t="s">
        <v>506</v>
      </c>
      <c r="M209" s="291" t="s">
        <v>767</v>
      </c>
      <c r="N209" s="75" t="s">
        <v>508</v>
      </c>
      <c r="O209" s="75" t="s">
        <v>222</v>
      </c>
      <c r="P209" s="75" t="s">
        <v>1238</v>
      </c>
      <c r="Q209" s="66" t="s">
        <v>1239</v>
      </c>
      <c r="R209" s="75" t="s">
        <v>453</v>
      </c>
      <c r="S209" s="75" t="s">
        <v>511</v>
      </c>
      <c r="T209" s="75">
        <v>100</v>
      </c>
      <c r="U209" s="76">
        <v>295</v>
      </c>
      <c r="V209" s="80">
        <v>29500</v>
      </c>
      <c r="W209" s="80">
        <v>33040</v>
      </c>
      <c r="X209" s="75"/>
      <c r="Y209" s="77">
        <v>2016</v>
      </c>
      <c r="Z209" s="77"/>
    </row>
    <row r="210" spans="3:26" s="51" customFormat="1" ht="180" customHeight="1" x14ac:dyDescent="0.25">
      <c r="C210" s="218" t="s">
        <v>1546</v>
      </c>
      <c r="D210" s="75" t="s">
        <v>501</v>
      </c>
      <c r="E210" s="75" t="s">
        <v>1323</v>
      </c>
      <c r="F210" s="75" t="s">
        <v>1319</v>
      </c>
      <c r="G210" s="75" t="s">
        <v>1324</v>
      </c>
      <c r="H210" s="75"/>
      <c r="I210" s="96" t="s">
        <v>189</v>
      </c>
      <c r="J210" s="74">
        <v>0</v>
      </c>
      <c r="K210" s="66">
        <v>750000000</v>
      </c>
      <c r="L210" s="66" t="s">
        <v>506</v>
      </c>
      <c r="M210" s="291" t="s">
        <v>767</v>
      </c>
      <c r="N210" s="75" t="s">
        <v>508</v>
      </c>
      <c r="O210" s="75" t="s">
        <v>222</v>
      </c>
      <c r="P210" s="75" t="s">
        <v>1238</v>
      </c>
      <c r="Q210" s="66" t="s">
        <v>1239</v>
      </c>
      <c r="R210" s="75">
        <v>796</v>
      </c>
      <c r="S210" s="75" t="s">
        <v>511</v>
      </c>
      <c r="T210" s="75">
        <v>208</v>
      </c>
      <c r="U210" s="76">
        <v>45</v>
      </c>
      <c r="V210" s="80">
        <v>9360</v>
      </c>
      <c r="W210" s="80">
        <v>10483.200000000001</v>
      </c>
      <c r="X210" s="75"/>
      <c r="Y210" s="77">
        <v>2016</v>
      </c>
      <c r="Z210" s="77"/>
    </row>
    <row r="211" spans="3:26" s="51" customFormat="1" ht="180" customHeight="1" x14ac:dyDescent="0.25">
      <c r="C211" s="218" t="s">
        <v>1547</v>
      </c>
      <c r="D211" s="75" t="s">
        <v>501</v>
      </c>
      <c r="E211" s="75" t="s">
        <v>1325</v>
      </c>
      <c r="F211" s="75" t="s">
        <v>1326</v>
      </c>
      <c r="G211" s="75" t="s">
        <v>1327</v>
      </c>
      <c r="H211" s="75"/>
      <c r="I211" s="96" t="s">
        <v>189</v>
      </c>
      <c r="J211" s="74">
        <v>0</v>
      </c>
      <c r="K211" s="66">
        <v>750000000</v>
      </c>
      <c r="L211" s="66" t="s">
        <v>506</v>
      </c>
      <c r="M211" s="291" t="s">
        <v>767</v>
      </c>
      <c r="N211" s="75" t="s">
        <v>508</v>
      </c>
      <c r="O211" s="75" t="s">
        <v>222</v>
      </c>
      <c r="P211" s="75" t="s">
        <v>1238</v>
      </c>
      <c r="Q211" s="66" t="s">
        <v>1239</v>
      </c>
      <c r="R211" s="75">
        <v>796</v>
      </c>
      <c r="S211" s="75" t="s">
        <v>511</v>
      </c>
      <c r="T211" s="75">
        <v>50</v>
      </c>
      <c r="U211" s="76">
        <v>160</v>
      </c>
      <c r="V211" s="80">
        <v>8000</v>
      </c>
      <c r="W211" s="80">
        <v>8960</v>
      </c>
      <c r="X211" s="75"/>
      <c r="Y211" s="77">
        <v>2016</v>
      </c>
      <c r="Z211" s="77"/>
    </row>
    <row r="212" spans="3:26" s="51" customFormat="1" ht="180" customHeight="1" x14ac:dyDescent="0.25">
      <c r="C212" s="218" t="s">
        <v>1548</v>
      </c>
      <c r="D212" s="75" t="s">
        <v>501</v>
      </c>
      <c r="E212" s="75" t="s">
        <v>1328</v>
      </c>
      <c r="F212" s="75" t="s">
        <v>1329</v>
      </c>
      <c r="G212" s="75" t="s">
        <v>1330</v>
      </c>
      <c r="H212" s="75"/>
      <c r="I212" s="96" t="s">
        <v>189</v>
      </c>
      <c r="J212" s="74">
        <v>0</v>
      </c>
      <c r="K212" s="66">
        <v>750000000</v>
      </c>
      <c r="L212" s="66" t="s">
        <v>506</v>
      </c>
      <c r="M212" s="291" t="s">
        <v>767</v>
      </c>
      <c r="N212" s="75" t="s">
        <v>508</v>
      </c>
      <c r="O212" s="75" t="s">
        <v>222</v>
      </c>
      <c r="P212" s="75" t="s">
        <v>1238</v>
      </c>
      <c r="Q212" s="66" t="s">
        <v>1239</v>
      </c>
      <c r="R212" s="75">
        <v>796</v>
      </c>
      <c r="S212" s="75" t="s">
        <v>511</v>
      </c>
      <c r="T212" s="75">
        <v>294</v>
      </c>
      <c r="U212" s="76">
        <v>62</v>
      </c>
      <c r="V212" s="80">
        <v>18228</v>
      </c>
      <c r="W212" s="80">
        <v>20415.36</v>
      </c>
      <c r="X212" s="75"/>
      <c r="Y212" s="77">
        <v>2016</v>
      </c>
      <c r="Z212" s="77"/>
    </row>
    <row r="213" spans="3:26" s="51" customFormat="1" ht="180" customHeight="1" x14ac:dyDescent="0.25">
      <c r="C213" s="218" t="s">
        <v>1549</v>
      </c>
      <c r="D213" s="75" t="s">
        <v>501</v>
      </c>
      <c r="E213" s="75" t="s">
        <v>1331</v>
      </c>
      <c r="F213" s="75" t="s">
        <v>1332</v>
      </c>
      <c r="G213" s="75" t="s">
        <v>1333</v>
      </c>
      <c r="H213" s="75"/>
      <c r="I213" s="96" t="s">
        <v>189</v>
      </c>
      <c r="J213" s="74">
        <v>0</v>
      </c>
      <c r="K213" s="66">
        <v>750000000</v>
      </c>
      <c r="L213" s="66" t="s">
        <v>506</v>
      </c>
      <c r="M213" s="291" t="s">
        <v>767</v>
      </c>
      <c r="N213" s="75" t="s">
        <v>508</v>
      </c>
      <c r="O213" s="75" t="s">
        <v>222</v>
      </c>
      <c r="P213" s="75" t="s">
        <v>1238</v>
      </c>
      <c r="Q213" s="66" t="s">
        <v>1239</v>
      </c>
      <c r="R213" s="75">
        <v>796</v>
      </c>
      <c r="S213" s="75" t="s">
        <v>511</v>
      </c>
      <c r="T213" s="75">
        <v>300</v>
      </c>
      <c r="U213" s="76">
        <v>134</v>
      </c>
      <c r="V213" s="80">
        <v>40200</v>
      </c>
      <c r="W213" s="80">
        <v>45024</v>
      </c>
      <c r="X213" s="75"/>
      <c r="Y213" s="77">
        <v>2016</v>
      </c>
      <c r="Z213" s="77"/>
    </row>
    <row r="214" spans="3:26" s="51" customFormat="1" ht="180" customHeight="1" x14ac:dyDescent="0.25">
      <c r="C214" s="218" t="s">
        <v>1550</v>
      </c>
      <c r="D214" s="75" t="s">
        <v>501</v>
      </c>
      <c r="E214" s="75" t="s">
        <v>1334</v>
      </c>
      <c r="F214" s="75" t="s">
        <v>1332</v>
      </c>
      <c r="G214" s="75" t="s">
        <v>1335</v>
      </c>
      <c r="H214" s="75"/>
      <c r="I214" s="96" t="s">
        <v>189</v>
      </c>
      <c r="J214" s="74">
        <v>0</v>
      </c>
      <c r="K214" s="66">
        <v>750000000</v>
      </c>
      <c r="L214" s="66" t="s">
        <v>506</v>
      </c>
      <c r="M214" s="291" t="s">
        <v>767</v>
      </c>
      <c r="N214" s="75" t="s">
        <v>508</v>
      </c>
      <c r="O214" s="75" t="s">
        <v>222</v>
      </c>
      <c r="P214" s="75" t="s">
        <v>1238</v>
      </c>
      <c r="Q214" s="66" t="s">
        <v>1239</v>
      </c>
      <c r="R214" s="75">
        <v>796</v>
      </c>
      <c r="S214" s="75" t="s">
        <v>511</v>
      </c>
      <c r="T214" s="75">
        <v>100</v>
      </c>
      <c r="U214" s="76">
        <v>232</v>
      </c>
      <c r="V214" s="80">
        <v>23200</v>
      </c>
      <c r="W214" s="80">
        <v>25984</v>
      </c>
      <c r="X214" s="75"/>
      <c r="Y214" s="77">
        <v>2016</v>
      </c>
      <c r="Z214" s="77"/>
    </row>
    <row r="215" spans="3:26" s="51" customFormat="1" ht="180" customHeight="1" x14ac:dyDescent="0.2">
      <c r="C215" s="218" t="s">
        <v>1551</v>
      </c>
      <c r="D215" s="75" t="s">
        <v>501</v>
      </c>
      <c r="E215" s="75" t="s">
        <v>1336</v>
      </c>
      <c r="F215" s="75" t="s">
        <v>1337</v>
      </c>
      <c r="G215" s="75" t="s">
        <v>1338</v>
      </c>
      <c r="H215" s="269"/>
      <c r="I215" s="96" t="s">
        <v>189</v>
      </c>
      <c r="J215" s="74">
        <v>0</v>
      </c>
      <c r="K215" s="66">
        <v>750000000</v>
      </c>
      <c r="L215" s="66" t="s">
        <v>506</v>
      </c>
      <c r="M215" s="291" t="s">
        <v>767</v>
      </c>
      <c r="N215" s="75" t="s">
        <v>508</v>
      </c>
      <c r="O215" s="75" t="s">
        <v>222</v>
      </c>
      <c r="P215" s="75" t="s">
        <v>1238</v>
      </c>
      <c r="Q215" s="66" t="s">
        <v>1239</v>
      </c>
      <c r="R215" s="75">
        <v>796</v>
      </c>
      <c r="S215" s="75" t="s">
        <v>511</v>
      </c>
      <c r="T215" s="75">
        <v>174</v>
      </c>
      <c r="U215" s="76">
        <v>196</v>
      </c>
      <c r="V215" s="80">
        <v>34104</v>
      </c>
      <c r="W215" s="80">
        <v>38196.480000000003</v>
      </c>
      <c r="X215" s="75"/>
      <c r="Y215" s="77">
        <v>2016</v>
      </c>
      <c r="Z215" s="77"/>
    </row>
    <row r="216" spans="3:26" s="51" customFormat="1" ht="180" customHeight="1" x14ac:dyDescent="0.25">
      <c r="C216" s="218" t="s">
        <v>1552</v>
      </c>
      <c r="D216" s="75" t="s">
        <v>501</v>
      </c>
      <c r="E216" s="75" t="s">
        <v>1339</v>
      </c>
      <c r="F216" s="75" t="s">
        <v>1340</v>
      </c>
      <c r="G216" s="75" t="s">
        <v>1341</v>
      </c>
      <c r="H216" s="75"/>
      <c r="I216" s="96" t="s">
        <v>189</v>
      </c>
      <c r="J216" s="74">
        <v>0</v>
      </c>
      <c r="K216" s="66">
        <v>750000000</v>
      </c>
      <c r="L216" s="66" t="s">
        <v>506</v>
      </c>
      <c r="M216" s="291" t="s">
        <v>767</v>
      </c>
      <c r="N216" s="75" t="s">
        <v>508</v>
      </c>
      <c r="O216" s="75" t="s">
        <v>222</v>
      </c>
      <c r="P216" s="75" t="s">
        <v>1238</v>
      </c>
      <c r="Q216" s="66" t="s">
        <v>1239</v>
      </c>
      <c r="R216" s="75">
        <v>796</v>
      </c>
      <c r="S216" s="75" t="s">
        <v>511</v>
      </c>
      <c r="T216" s="75">
        <v>100</v>
      </c>
      <c r="U216" s="76">
        <v>107</v>
      </c>
      <c r="V216" s="80">
        <v>10700</v>
      </c>
      <c r="W216" s="80">
        <v>11984</v>
      </c>
      <c r="X216" s="75"/>
      <c r="Y216" s="77">
        <v>2016</v>
      </c>
      <c r="Z216" s="77"/>
    </row>
    <row r="217" spans="3:26" s="51" customFormat="1" ht="180" customHeight="1" x14ac:dyDescent="0.2">
      <c r="C217" s="218" t="s">
        <v>1553</v>
      </c>
      <c r="D217" s="75" t="s">
        <v>501</v>
      </c>
      <c r="E217" s="75" t="s">
        <v>1342</v>
      </c>
      <c r="F217" s="75" t="s">
        <v>1343</v>
      </c>
      <c r="G217" s="75" t="s">
        <v>1344</v>
      </c>
      <c r="H217" s="269"/>
      <c r="I217" s="96" t="s">
        <v>189</v>
      </c>
      <c r="J217" s="74">
        <v>0</v>
      </c>
      <c r="K217" s="66">
        <v>750000000</v>
      </c>
      <c r="L217" s="66" t="s">
        <v>506</v>
      </c>
      <c r="M217" s="291" t="s">
        <v>767</v>
      </c>
      <c r="N217" s="75" t="s">
        <v>508</v>
      </c>
      <c r="O217" s="75" t="s">
        <v>222</v>
      </c>
      <c r="P217" s="75" t="s">
        <v>1238</v>
      </c>
      <c r="Q217" s="66" t="s">
        <v>1239</v>
      </c>
      <c r="R217" s="75">
        <v>704</v>
      </c>
      <c r="S217" s="75" t="s">
        <v>1268</v>
      </c>
      <c r="T217" s="75">
        <v>1100</v>
      </c>
      <c r="U217" s="76">
        <v>183</v>
      </c>
      <c r="V217" s="80">
        <v>201300</v>
      </c>
      <c r="W217" s="80">
        <v>225456</v>
      </c>
      <c r="X217" s="75"/>
      <c r="Y217" s="77">
        <v>2016</v>
      </c>
      <c r="Z217" s="77"/>
    </row>
    <row r="218" spans="3:26" s="51" customFormat="1" ht="180" customHeight="1" x14ac:dyDescent="0.25">
      <c r="C218" s="218" t="s">
        <v>1554</v>
      </c>
      <c r="D218" s="75" t="s">
        <v>501</v>
      </c>
      <c r="E218" s="75" t="s">
        <v>1345</v>
      </c>
      <c r="F218" s="75" t="s">
        <v>1346</v>
      </c>
      <c r="G218" s="75" t="s">
        <v>1347</v>
      </c>
      <c r="H218" s="75" t="s">
        <v>1348</v>
      </c>
      <c r="I218" s="96" t="s">
        <v>189</v>
      </c>
      <c r="J218" s="74">
        <v>0</v>
      </c>
      <c r="K218" s="66">
        <v>750000000</v>
      </c>
      <c r="L218" s="66" t="s">
        <v>506</v>
      </c>
      <c r="M218" s="291" t="s">
        <v>767</v>
      </c>
      <c r="N218" s="75" t="s">
        <v>508</v>
      </c>
      <c r="O218" s="75" t="s">
        <v>222</v>
      </c>
      <c r="P218" s="75" t="s">
        <v>1238</v>
      </c>
      <c r="Q218" s="66" t="s">
        <v>1239</v>
      </c>
      <c r="R218" s="75">
        <v>796</v>
      </c>
      <c r="S218" s="75" t="s">
        <v>511</v>
      </c>
      <c r="T218" s="75">
        <v>14</v>
      </c>
      <c r="U218" s="76">
        <v>13840</v>
      </c>
      <c r="V218" s="80">
        <v>193760</v>
      </c>
      <c r="W218" s="80">
        <v>217011.20000000001</v>
      </c>
      <c r="X218" s="75"/>
      <c r="Y218" s="77">
        <v>2016</v>
      </c>
      <c r="Z218" s="77"/>
    </row>
    <row r="219" spans="3:26" s="51" customFormat="1" ht="180" customHeight="1" x14ac:dyDescent="0.25">
      <c r="C219" s="218" t="s">
        <v>1555</v>
      </c>
      <c r="D219" s="75" t="s">
        <v>501</v>
      </c>
      <c r="E219" s="75" t="s">
        <v>1349</v>
      </c>
      <c r="F219" s="75" t="s">
        <v>1350</v>
      </c>
      <c r="G219" s="75" t="s">
        <v>1351</v>
      </c>
      <c r="H219" s="75" t="s">
        <v>1352</v>
      </c>
      <c r="I219" s="96" t="s">
        <v>189</v>
      </c>
      <c r="J219" s="74">
        <v>0</v>
      </c>
      <c r="K219" s="66">
        <v>750000000</v>
      </c>
      <c r="L219" s="66" t="s">
        <v>506</v>
      </c>
      <c r="M219" s="291" t="s">
        <v>767</v>
      </c>
      <c r="N219" s="75" t="s">
        <v>508</v>
      </c>
      <c r="O219" s="75" t="s">
        <v>222</v>
      </c>
      <c r="P219" s="75" t="s">
        <v>1238</v>
      </c>
      <c r="Q219" s="66" t="s">
        <v>1239</v>
      </c>
      <c r="R219" s="75">
        <v>778</v>
      </c>
      <c r="S219" s="75" t="s">
        <v>870</v>
      </c>
      <c r="T219" s="75">
        <v>50</v>
      </c>
      <c r="U219" s="76">
        <v>285</v>
      </c>
      <c r="V219" s="80">
        <v>14250</v>
      </c>
      <c r="W219" s="80">
        <v>15960</v>
      </c>
      <c r="X219" s="75"/>
      <c r="Y219" s="77">
        <v>2016</v>
      </c>
      <c r="Z219" s="77"/>
    </row>
    <row r="220" spans="3:26" s="51" customFormat="1" ht="180" customHeight="1" x14ac:dyDescent="0.25">
      <c r="C220" s="218" t="s">
        <v>1556</v>
      </c>
      <c r="D220" s="75" t="s">
        <v>501</v>
      </c>
      <c r="E220" s="75" t="s">
        <v>1349</v>
      </c>
      <c r="F220" s="75" t="s">
        <v>1350</v>
      </c>
      <c r="G220" s="75" t="s">
        <v>1351</v>
      </c>
      <c r="H220" s="75" t="s">
        <v>1353</v>
      </c>
      <c r="I220" s="96" t="s">
        <v>189</v>
      </c>
      <c r="J220" s="74">
        <v>0</v>
      </c>
      <c r="K220" s="66">
        <v>750000000</v>
      </c>
      <c r="L220" s="66" t="s">
        <v>506</v>
      </c>
      <c r="M220" s="291" t="s">
        <v>767</v>
      </c>
      <c r="N220" s="75" t="s">
        <v>508</v>
      </c>
      <c r="O220" s="75" t="s">
        <v>222</v>
      </c>
      <c r="P220" s="75" t="s">
        <v>1238</v>
      </c>
      <c r="Q220" s="66" t="s">
        <v>1239</v>
      </c>
      <c r="R220" s="75">
        <v>778</v>
      </c>
      <c r="S220" s="75" t="s">
        <v>870</v>
      </c>
      <c r="T220" s="75">
        <v>174</v>
      </c>
      <c r="U220" s="76">
        <v>58</v>
      </c>
      <c r="V220" s="80">
        <v>10092</v>
      </c>
      <c r="W220" s="80">
        <v>11303.04</v>
      </c>
      <c r="X220" s="75"/>
      <c r="Y220" s="77">
        <v>2016</v>
      </c>
      <c r="Z220" s="77"/>
    </row>
    <row r="221" spans="3:26" s="51" customFormat="1" ht="180" customHeight="1" x14ac:dyDescent="0.25">
      <c r="C221" s="218" t="s">
        <v>1557</v>
      </c>
      <c r="D221" s="75" t="s">
        <v>501</v>
      </c>
      <c r="E221" s="75" t="s">
        <v>1349</v>
      </c>
      <c r="F221" s="75" t="s">
        <v>1350</v>
      </c>
      <c r="G221" s="75" t="s">
        <v>1351</v>
      </c>
      <c r="H221" s="75" t="s">
        <v>1354</v>
      </c>
      <c r="I221" s="96" t="s">
        <v>189</v>
      </c>
      <c r="J221" s="74">
        <v>0</v>
      </c>
      <c r="K221" s="66">
        <v>750000000</v>
      </c>
      <c r="L221" s="66" t="s">
        <v>506</v>
      </c>
      <c r="M221" s="291" t="s">
        <v>767</v>
      </c>
      <c r="N221" s="75" t="s">
        <v>508</v>
      </c>
      <c r="O221" s="75" t="s">
        <v>222</v>
      </c>
      <c r="P221" s="75" t="s">
        <v>1238</v>
      </c>
      <c r="Q221" s="66" t="s">
        <v>1239</v>
      </c>
      <c r="R221" s="75">
        <v>778</v>
      </c>
      <c r="S221" s="75" t="s">
        <v>870</v>
      </c>
      <c r="T221" s="75">
        <v>174</v>
      </c>
      <c r="U221" s="76">
        <v>44</v>
      </c>
      <c r="V221" s="80">
        <v>7656</v>
      </c>
      <c r="W221" s="80">
        <v>8574.7199999999993</v>
      </c>
      <c r="X221" s="75"/>
      <c r="Y221" s="77">
        <v>2016</v>
      </c>
      <c r="Z221" s="77"/>
    </row>
    <row r="222" spans="3:26" s="51" customFormat="1" ht="180" customHeight="1" x14ac:dyDescent="0.25">
      <c r="C222" s="218" t="s">
        <v>1558</v>
      </c>
      <c r="D222" s="75" t="s">
        <v>501</v>
      </c>
      <c r="E222" s="75" t="s">
        <v>1355</v>
      </c>
      <c r="F222" s="75" t="s">
        <v>1356</v>
      </c>
      <c r="G222" s="75" t="s">
        <v>1357</v>
      </c>
      <c r="H222" s="75" t="s">
        <v>1358</v>
      </c>
      <c r="I222" s="96" t="s">
        <v>189</v>
      </c>
      <c r="J222" s="74">
        <v>0</v>
      </c>
      <c r="K222" s="66">
        <v>750000000</v>
      </c>
      <c r="L222" s="66" t="s">
        <v>506</v>
      </c>
      <c r="M222" s="291" t="s">
        <v>767</v>
      </c>
      <c r="N222" s="75" t="s">
        <v>508</v>
      </c>
      <c r="O222" s="75" t="s">
        <v>222</v>
      </c>
      <c r="P222" s="75" t="s">
        <v>1238</v>
      </c>
      <c r="Q222" s="66" t="s">
        <v>1239</v>
      </c>
      <c r="R222" s="75">
        <v>796</v>
      </c>
      <c r="S222" s="75" t="s">
        <v>511</v>
      </c>
      <c r="T222" s="75">
        <v>87</v>
      </c>
      <c r="U222" s="76">
        <v>103</v>
      </c>
      <c r="V222" s="80">
        <v>8961</v>
      </c>
      <c r="W222" s="80">
        <v>10036.32</v>
      </c>
      <c r="X222" s="75"/>
      <c r="Y222" s="77">
        <v>2016</v>
      </c>
      <c r="Z222" s="77"/>
    </row>
    <row r="223" spans="3:26" s="51" customFormat="1" ht="180" customHeight="1" x14ac:dyDescent="0.25">
      <c r="C223" s="218" t="s">
        <v>1559</v>
      </c>
      <c r="D223" s="75" t="s">
        <v>501</v>
      </c>
      <c r="E223" s="75" t="s">
        <v>1359</v>
      </c>
      <c r="F223" s="75" t="s">
        <v>1360</v>
      </c>
      <c r="G223" s="75" t="s">
        <v>1361</v>
      </c>
      <c r="H223" s="75"/>
      <c r="I223" s="96" t="s">
        <v>189</v>
      </c>
      <c r="J223" s="74">
        <v>0</v>
      </c>
      <c r="K223" s="66">
        <v>750000000</v>
      </c>
      <c r="L223" s="66" t="s">
        <v>506</v>
      </c>
      <c r="M223" s="291" t="s">
        <v>767</v>
      </c>
      <c r="N223" s="75" t="s">
        <v>508</v>
      </c>
      <c r="O223" s="75" t="s">
        <v>222</v>
      </c>
      <c r="P223" s="75" t="s">
        <v>1238</v>
      </c>
      <c r="Q223" s="66" t="s">
        <v>1239</v>
      </c>
      <c r="R223" s="75">
        <v>796</v>
      </c>
      <c r="S223" s="75" t="s">
        <v>511</v>
      </c>
      <c r="T223" s="75">
        <v>20</v>
      </c>
      <c r="U223" s="76">
        <v>437</v>
      </c>
      <c r="V223" s="80">
        <v>8740</v>
      </c>
      <c r="W223" s="80">
        <v>9788.7999999999993</v>
      </c>
      <c r="X223" s="75"/>
      <c r="Y223" s="77">
        <v>2016</v>
      </c>
      <c r="Z223" s="77"/>
    </row>
    <row r="224" spans="3:26" s="51" customFormat="1" ht="180" customHeight="1" x14ac:dyDescent="0.25">
      <c r="C224" s="218" t="s">
        <v>1560</v>
      </c>
      <c r="D224" s="75" t="s">
        <v>501</v>
      </c>
      <c r="E224" s="75" t="s">
        <v>1362</v>
      </c>
      <c r="F224" s="75" t="s">
        <v>1363</v>
      </c>
      <c r="G224" s="75" t="s">
        <v>1364</v>
      </c>
      <c r="H224" s="75"/>
      <c r="I224" s="96" t="s">
        <v>189</v>
      </c>
      <c r="J224" s="74">
        <v>0</v>
      </c>
      <c r="K224" s="66">
        <v>750000000</v>
      </c>
      <c r="L224" s="66" t="s">
        <v>506</v>
      </c>
      <c r="M224" s="291" t="s">
        <v>767</v>
      </c>
      <c r="N224" s="75" t="s">
        <v>508</v>
      </c>
      <c r="O224" s="75" t="s">
        <v>222</v>
      </c>
      <c r="P224" s="75" t="s">
        <v>1238</v>
      </c>
      <c r="Q224" s="66" t="s">
        <v>1239</v>
      </c>
      <c r="R224" s="75">
        <v>796</v>
      </c>
      <c r="S224" s="75" t="s">
        <v>511</v>
      </c>
      <c r="T224" s="75">
        <v>104</v>
      </c>
      <c r="U224" s="76">
        <v>160</v>
      </c>
      <c r="V224" s="80">
        <v>16640</v>
      </c>
      <c r="W224" s="80">
        <v>18636.8</v>
      </c>
      <c r="X224" s="75"/>
      <c r="Y224" s="77">
        <v>2016</v>
      </c>
      <c r="Z224" s="77"/>
    </row>
    <row r="225" spans="3:26" s="51" customFormat="1" ht="180" customHeight="1" x14ac:dyDescent="0.25">
      <c r="C225" s="218" t="s">
        <v>1561</v>
      </c>
      <c r="D225" s="75" t="s">
        <v>501</v>
      </c>
      <c r="E225" s="75" t="s">
        <v>1365</v>
      </c>
      <c r="F225" s="75" t="s">
        <v>1270</v>
      </c>
      <c r="G225" s="75" t="s">
        <v>1366</v>
      </c>
      <c r="H225" s="75"/>
      <c r="I225" s="96" t="s">
        <v>189</v>
      </c>
      <c r="J225" s="74">
        <v>0</v>
      </c>
      <c r="K225" s="66">
        <v>750000000</v>
      </c>
      <c r="L225" s="66" t="s">
        <v>506</v>
      </c>
      <c r="M225" s="291" t="s">
        <v>767</v>
      </c>
      <c r="N225" s="75" t="s">
        <v>508</v>
      </c>
      <c r="O225" s="75" t="s">
        <v>222</v>
      </c>
      <c r="P225" s="75" t="s">
        <v>1238</v>
      </c>
      <c r="Q225" s="66" t="s">
        <v>1239</v>
      </c>
      <c r="R225" s="75">
        <v>796</v>
      </c>
      <c r="S225" s="75" t="s">
        <v>511</v>
      </c>
      <c r="T225" s="75">
        <v>100</v>
      </c>
      <c r="U225" s="76">
        <v>321</v>
      </c>
      <c r="V225" s="80">
        <v>32100</v>
      </c>
      <c r="W225" s="80">
        <v>35952</v>
      </c>
      <c r="X225" s="75"/>
      <c r="Y225" s="77">
        <v>2016</v>
      </c>
      <c r="Z225" s="77"/>
    </row>
    <row r="226" spans="3:26" s="51" customFormat="1" ht="180" customHeight="1" x14ac:dyDescent="0.25">
      <c r="C226" s="218" t="s">
        <v>1562</v>
      </c>
      <c r="D226" s="75" t="s">
        <v>501</v>
      </c>
      <c r="E226" s="75" t="s">
        <v>1367</v>
      </c>
      <c r="F226" s="75" t="s">
        <v>1368</v>
      </c>
      <c r="G226" s="75" t="s">
        <v>1369</v>
      </c>
      <c r="H226" s="75" t="s">
        <v>1370</v>
      </c>
      <c r="I226" s="96" t="s">
        <v>189</v>
      </c>
      <c r="J226" s="74">
        <v>0</v>
      </c>
      <c r="K226" s="66">
        <v>750000000</v>
      </c>
      <c r="L226" s="66" t="s">
        <v>506</v>
      </c>
      <c r="M226" s="291" t="s">
        <v>767</v>
      </c>
      <c r="N226" s="75" t="s">
        <v>508</v>
      </c>
      <c r="O226" s="75" t="s">
        <v>222</v>
      </c>
      <c r="P226" s="75" t="s">
        <v>1238</v>
      </c>
      <c r="Q226" s="66" t="s">
        <v>1239</v>
      </c>
      <c r="R226" s="75">
        <v>796</v>
      </c>
      <c r="S226" s="75" t="s">
        <v>511</v>
      </c>
      <c r="T226" s="75">
        <v>200</v>
      </c>
      <c r="U226" s="76">
        <v>340</v>
      </c>
      <c r="V226" s="80">
        <v>68000</v>
      </c>
      <c r="W226" s="80">
        <v>76160</v>
      </c>
      <c r="X226" s="75"/>
      <c r="Y226" s="77">
        <v>2016</v>
      </c>
      <c r="Z226" s="77"/>
    </row>
    <row r="227" spans="3:26" s="51" customFormat="1" ht="180" customHeight="1" x14ac:dyDescent="0.2">
      <c r="C227" s="218" t="s">
        <v>1563</v>
      </c>
      <c r="D227" s="75" t="s">
        <v>501</v>
      </c>
      <c r="E227" s="75" t="s">
        <v>1371</v>
      </c>
      <c r="F227" s="75" t="s">
        <v>1372</v>
      </c>
      <c r="G227" s="75" t="s">
        <v>1373</v>
      </c>
      <c r="H227" s="269"/>
      <c r="I227" s="96" t="s">
        <v>189</v>
      </c>
      <c r="J227" s="74">
        <v>0</v>
      </c>
      <c r="K227" s="66">
        <v>750000000</v>
      </c>
      <c r="L227" s="66" t="s">
        <v>506</v>
      </c>
      <c r="M227" s="291" t="s">
        <v>767</v>
      </c>
      <c r="N227" s="75" t="s">
        <v>508</v>
      </c>
      <c r="O227" s="75" t="s">
        <v>222</v>
      </c>
      <c r="P227" s="75" t="s">
        <v>1238</v>
      </c>
      <c r="Q227" s="66" t="s">
        <v>1239</v>
      </c>
      <c r="R227" s="75">
        <v>796</v>
      </c>
      <c r="S227" s="75" t="s">
        <v>511</v>
      </c>
      <c r="T227" s="75">
        <v>700</v>
      </c>
      <c r="U227" s="76">
        <v>72</v>
      </c>
      <c r="V227" s="80">
        <v>50400</v>
      </c>
      <c r="W227" s="80">
        <v>56448</v>
      </c>
      <c r="X227" s="75"/>
      <c r="Y227" s="77">
        <v>2016</v>
      </c>
      <c r="Z227" s="77"/>
    </row>
    <row r="228" spans="3:26" s="51" customFormat="1" ht="180" customHeight="1" x14ac:dyDescent="0.25">
      <c r="C228" s="218" t="s">
        <v>1564</v>
      </c>
      <c r="D228" s="75" t="s">
        <v>501</v>
      </c>
      <c r="E228" s="75" t="s">
        <v>1374</v>
      </c>
      <c r="F228" s="75" t="s">
        <v>1259</v>
      </c>
      <c r="G228" s="75" t="s">
        <v>1375</v>
      </c>
      <c r="H228" s="75"/>
      <c r="I228" s="96" t="s">
        <v>189</v>
      </c>
      <c r="J228" s="74">
        <v>0</v>
      </c>
      <c r="K228" s="66">
        <v>750000000</v>
      </c>
      <c r="L228" s="66" t="s">
        <v>506</v>
      </c>
      <c r="M228" s="291" t="s">
        <v>767</v>
      </c>
      <c r="N228" s="75" t="s">
        <v>508</v>
      </c>
      <c r="O228" s="75" t="s">
        <v>222</v>
      </c>
      <c r="P228" s="75" t="s">
        <v>1238</v>
      </c>
      <c r="Q228" s="66" t="s">
        <v>1239</v>
      </c>
      <c r="R228" s="75">
        <v>796</v>
      </c>
      <c r="S228" s="75" t="s">
        <v>511</v>
      </c>
      <c r="T228" s="75">
        <v>100</v>
      </c>
      <c r="U228" s="76">
        <v>160</v>
      </c>
      <c r="V228" s="80">
        <v>16000</v>
      </c>
      <c r="W228" s="80">
        <v>17920</v>
      </c>
      <c r="X228" s="75"/>
      <c r="Y228" s="77">
        <v>2016</v>
      </c>
      <c r="Z228" s="77"/>
    </row>
    <row r="229" spans="3:26" s="51" customFormat="1" ht="180" customHeight="1" x14ac:dyDescent="0.25">
      <c r="C229" s="218" t="s">
        <v>1565</v>
      </c>
      <c r="D229" s="75" t="s">
        <v>501</v>
      </c>
      <c r="E229" s="75" t="s">
        <v>1376</v>
      </c>
      <c r="F229" s="75" t="s">
        <v>1377</v>
      </c>
      <c r="G229" s="75" t="s">
        <v>1378</v>
      </c>
      <c r="H229" s="75"/>
      <c r="I229" s="96" t="s">
        <v>189</v>
      </c>
      <c r="J229" s="74">
        <v>0</v>
      </c>
      <c r="K229" s="66">
        <v>750000000</v>
      </c>
      <c r="L229" s="66" t="s">
        <v>506</v>
      </c>
      <c r="M229" s="291" t="s">
        <v>767</v>
      </c>
      <c r="N229" s="75" t="s">
        <v>508</v>
      </c>
      <c r="O229" s="75" t="s">
        <v>222</v>
      </c>
      <c r="P229" s="75" t="s">
        <v>1238</v>
      </c>
      <c r="Q229" s="66" t="s">
        <v>1239</v>
      </c>
      <c r="R229" s="75">
        <v>796</v>
      </c>
      <c r="S229" s="75" t="s">
        <v>511</v>
      </c>
      <c r="T229" s="75">
        <v>15</v>
      </c>
      <c r="U229" s="76">
        <v>21355</v>
      </c>
      <c r="V229" s="80">
        <v>320325</v>
      </c>
      <c r="W229" s="80">
        <v>358764</v>
      </c>
      <c r="X229" s="75"/>
      <c r="Y229" s="77">
        <v>2016</v>
      </c>
      <c r="Z229" s="77"/>
    </row>
    <row r="230" spans="3:26" s="51" customFormat="1" ht="180" customHeight="1" x14ac:dyDescent="0.25">
      <c r="C230" s="218" t="s">
        <v>1566</v>
      </c>
      <c r="D230" s="75" t="s">
        <v>501</v>
      </c>
      <c r="E230" s="75" t="s">
        <v>1379</v>
      </c>
      <c r="F230" s="75" t="s">
        <v>1380</v>
      </c>
      <c r="G230" s="75" t="s">
        <v>1381</v>
      </c>
      <c r="H230" s="75"/>
      <c r="I230" s="96" t="s">
        <v>189</v>
      </c>
      <c r="J230" s="74">
        <v>0</v>
      </c>
      <c r="K230" s="66">
        <v>750000000</v>
      </c>
      <c r="L230" s="66" t="s">
        <v>506</v>
      </c>
      <c r="M230" s="291" t="s">
        <v>767</v>
      </c>
      <c r="N230" s="75" t="s">
        <v>508</v>
      </c>
      <c r="O230" s="75" t="s">
        <v>222</v>
      </c>
      <c r="P230" s="75" t="s">
        <v>1238</v>
      </c>
      <c r="Q230" s="66" t="s">
        <v>1239</v>
      </c>
      <c r="R230" s="75">
        <v>796</v>
      </c>
      <c r="S230" s="75" t="s">
        <v>511</v>
      </c>
      <c r="T230" s="75">
        <v>5</v>
      </c>
      <c r="U230" s="76">
        <v>28000</v>
      </c>
      <c r="V230" s="80">
        <v>140000</v>
      </c>
      <c r="W230" s="80">
        <v>156800</v>
      </c>
      <c r="X230" s="75"/>
      <c r="Y230" s="77">
        <v>2016</v>
      </c>
      <c r="Z230" s="77"/>
    </row>
    <row r="231" spans="3:26" s="51" customFormat="1" ht="180" customHeight="1" x14ac:dyDescent="0.25">
      <c r="C231" s="218" t="s">
        <v>1567</v>
      </c>
      <c r="D231" s="75" t="s">
        <v>501</v>
      </c>
      <c r="E231" s="75" t="s">
        <v>1382</v>
      </c>
      <c r="F231" s="75" t="s">
        <v>1383</v>
      </c>
      <c r="G231" s="75" t="s">
        <v>1384</v>
      </c>
      <c r="H231" s="75" t="s">
        <v>1385</v>
      </c>
      <c r="I231" s="96" t="s">
        <v>189</v>
      </c>
      <c r="J231" s="74">
        <v>0</v>
      </c>
      <c r="K231" s="66">
        <v>750000000</v>
      </c>
      <c r="L231" s="66" t="s">
        <v>506</v>
      </c>
      <c r="M231" s="291" t="s">
        <v>839</v>
      </c>
      <c r="N231" s="75" t="s">
        <v>508</v>
      </c>
      <c r="O231" s="75" t="s">
        <v>222</v>
      </c>
      <c r="P231" s="75" t="s">
        <v>950</v>
      </c>
      <c r="Q231" s="66" t="s">
        <v>1239</v>
      </c>
      <c r="R231" s="75">
        <v>796</v>
      </c>
      <c r="S231" s="75" t="s">
        <v>511</v>
      </c>
      <c r="T231" s="75">
        <v>24</v>
      </c>
      <c r="U231" s="76">
        <v>26750</v>
      </c>
      <c r="V231" s="80">
        <v>642000</v>
      </c>
      <c r="W231" s="80">
        <v>719040</v>
      </c>
      <c r="X231" s="75"/>
      <c r="Y231" s="77">
        <v>2016</v>
      </c>
      <c r="Z231" s="77"/>
    </row>
    <row r="232" spans="3:26" s="51" customFormat="1" ht="180" customHeight="1" x14ac:dyDescent="0.25">
      <c r="C232" s="218" t="s">
        <v>1568</v>
      </c>
      <c r="D232" s="75" t="s">
        <v>501</v>
      </c>
      <c r="E232" s="75" t="s">
        <v>1386</v>
      </c>
      <c r="F232" s="75" t="s">
        <v>1387</v>
      </c>
      <c r="G232" s="75" t="s">
        <v>1388</v>
      </c>
      <c r="H232" s="75"/>
      <c r="I232" s="96" t="s">
        <v>189</v>
      </c>
      <c r="J232" s="74">
        <v>1</v>
      </c>
      <c r="K232" s="66">
        <v>750000000</v>
      </c>
      <c r="L232" s="66" t="s">
        <v>506</v>
      </c>
      <c r="M232" s="291" t="s">
        <v>839</v>
      </c>
      <c r="N232" s="75" t="s">
        <v>508</v>
      </c>
      <c r="O232" s="75" t="s">
        <v>222</v>
      </c>
      <c r="P232" s="75" t="s">
        <v>950</v>
      </c>
      <c r="Q232" s="66" t="s">
        <v>510</v>
      </c>
      <c r="R232" s="75">
        <v>796</v>
      </c>
      <c r="S232" s="75" t="s">
        <v>511</v>
      </c>
      <c r="T232" s="75">
        <v>2</v>
      </c>
      <c r="U232" s="76">
        <v>63130</v>
      </c>
      <c r="V232" s="80">
        <v>126260</v>
      </c>
      <c r="W232" s="80">
        <v>141411.20000000001</v>
      </c>
      <c r="X232" s="75" t="s">
        <v>512</v>
      </c>
      <c r="Y232" s="77">
        <v>2016</v>
      </c>
      <c r="Z232" s="77"/>
    </row>
    <row r="233" spans="3:26" s="51" customFormat="1" ht="180" customHeight="1" x14ac:dyDescent="0.25">
      <c r="C233" s="218" t="s">
        <v>1569</v>
      </c>
      <c r="D233" s="75" t="s">
        <v>501</v>
      </c>
      <c r="E233" s="75" t="s">
        <v>1389</v>
      </c>
      <c r="F233" s="75" t="s">
        <v>1390</v>
      </c>
      <c r="G233" s="75" t="s">
        <v>1391</v>
      </c>
      <c r="H233" s="75" t="s">
        <v>1392</v>
      </c>
      <c r="I233" s="96" t="s">
        <v>189</v>
      </c>
      <c r="J233" s="74">
        <v>1</v>
      </c>
      <c r="K233" s="66">
        <v>750000000</v>
      </c>
      <c r="L233" s="66" t="s">
        <v>506</v>
      </c>
      <c r="M233" s="291" t="s">
        <v>839</v>
      </c>
      <c r="N233" s="75" t="s">
        <v>508</v>
      </c>
      <c r="O233" s="75" t="s">
        <v>222</v>
      </c>
      <c r="P233" s="75" t="s">
        <v>950</v>
      </c>
      <c r="Q233" s="66" t="s">
        <v>510</v>
      </c>
      <c r="R233" s="75">
        <v>796</v>
      </c>
      <c r="S233" s="75" t="s">
        <v>511</v>
      </c>
      <c r="T233" s="75">
        <v>2</v>
      </c>
      <c r="U233" s="76">
        <v>139100</v>
      </c>
      <c r="V233" s="80">
        <v>278200</v>
      </c>
      <c r="W233" s="80">
        <v>311584</v>
      </c>
      <c r="X233" s="75" t="s">
        <v>512</v>
      </c>
      <c r="Y233" s="77">
        <v>2016</v>
      </c>
      <c r="Z233" s="77"/>
    </row>
    <row r="234" spans="3:26" s="51" customFormat="1" ht="180" customHeight="1" x14ac:dyDescent="0.25">
      <c r="C234" s="218" t="s">
        <v>1570</v>
      </c>
      <c r="D234" s="75" t="s">
        <v>501</v>
      </c>
      <c r="E234" s="75" t="s">
        <v>1393</v>
      </c>
      <c r="F234" s="75" t="s">
        <v>1394</v>
      </c>
      <c r="G234" s="75" t="s">
        <v>1395</v>
      </c>
      <c r="H234" s="75" t="s">
        <v>1396</v>
      </c>
      <c r="I234" s="96" t="s">
        <v>189</v>
      </c>
      <c r="J234" s="74">
        <v>1</v>
      </c>
      <c r="K234" s="66">
        <v>750000000</v>
      </c>
      <c r="L234" s="66" t="s">
        <v>506</v>
      </c>
      <c r="M234" s="291" t="s">
        <v>839</v>
      </c>
      <c r="N234" s="75" t="s">
        <v>508</v>
      </c>
      <c r="O234" s="75" t="s">
        <v>222</v>
      </c>
      <c r="P234" s="75" t="s">
        <v>950</v>
      </c>
      <c r="Q234" s="66" t="s">
        <v>510</v>
      </c>
      <c r="R234" s="75">
        <v>796</v>
      </c>
      <c r="S234" s="75" t="s">
        <v>511</v>
      </c>
      <c r="T234" s="75">
        <v>6</v>
      </c>
      <c r="U234" s="76">
        <v>13803</v>
      </c>
      <c r="V234" s="80">
        <v>82818</v>
      </c>
      <c r="W234" s="80">
        <v>92756.160000000003</v>
      </c>
      <c r="X234" s="75" t="s">
        <v>512</v>
      </c>
      <c r="Y234" s="77">
        <v>2016</v>
      </c>
      <c r="Z234" s="77"/>
    </row>
    <row r="235" spans="3:26" s="51" customFormat="1" ht="180" customHeight="1" x14ac:dyDescent="0.25">
      <c r="C235" s="218" t="s">
        <v>1571</v>
      </c>
      <c r="D235" s="75" t="s">
        <v>501</v>
      </c>
      <c r="E235" s="75" t="s">
        <v>1397</v>
      </c>
      <c r="F235" s="75" t="s">
        <v>1398</v>
      </c>
      <c r="G235" s="75" t="s">
        <v>1399</v>
      </c>
      <c r="H235" s="75" t="s">
        <v>1400</v>
      </c>
      <c r="I235" s="96" t="s">
        <v>189</v>
      </c>
      <c r="J235" s="74">
        <v>0</v>
      </c>
      <c r="K235" s="66">
        <v>750000000</v>
      </c>
      <c r="L235" s="66" t="s">
        <v>506</v>
      </c>
      <c r="M235" s="291" t="s">
        <v>839</v>
      </c>
      <c r="N235" s="75" t="s">
        <v>508</v>
      </c>
      <c r="O235" s="75" t="s">
        <v>222</v>
      </c>
      <c r="P235" s="75" t="s">
        <v>950</v>
      </c>
      <c r="Q235" s="66" t="s">
        <v>1239</v>
      </c>
      <c r="R235" s="75">
        <v>796</v>
      </c>
      <c r="S235" s="75" t="s">
        <v>511</v>
      </c>
      <c r="T235" s="75">
        <v>1</v>
      </c>
      <c r="U235" s="76">
        <v>242890</v>
      </c>
      <c r="V235" s="80">
        <v>242890</v>
      </c>
      <c r="W235" s="80">
        <v>272036.8</v>
      </c>
      <c r="X235" s="75"/>
      <c r="Y235" s="77">
        <v>2016</v>
      </c>
      <c r="Z235" s="77"/>
    </row>
    <row r="236" spans="3:26" s="51" customFormat="1" ht="180" customHeight="1" x14ac:dyDescent="0.25">
      <c r="C236" s="218" t="s">
        <v>1572</v>
      </c>
      <c r="D236" s="75" t="s">
        <v>501</v>
      </c>
      <c r="E236" s="75" t="s">
        <v>1401</v>
      </c>
      <c r="F236" s="75" t="s">
        <v>1398</v>
      </c>
      <c r="G236" s="75" t="s">
        <v>1402</v>
      </c>
      <c r="H236" s="75" t="s">
        <v>1400</v>
      </c>
      <c r="I236" s="96" t="s">
        <v>189</v>
      </c>
      <c r="J236" s="74">
        <v>0</v>
      </c>
      <c r="K236" s="66">
        <v>750000000</v>
      </c>
      <c r="L236" s="66" t="s">
        <v>506</v>
      </c>
      <c r="M236" s="291" t="s">
        <v>839</v>
      </c>
      <c r="N236" s="75" t="s">
        <v>508</v>
      </c>
      <c r="O236" s="75" t="s">
        <v>222</v>
      </c>
      <c r="P236" s="75" t="s">
        <v>950</v>
      </c>
      <c r="Q236" s="66" t="s">
        <v>1239</v>
      </c>
      <c r="R236" s="75">
        <v>796</v>
      </c>
      <c r="S236" s="75" t="s">
        <v>511</v>
      </c>
      <c r="T236" s="75">
        <v>10</v>
      </c>
      <c r="U236" s="76">
        <v>106893</v>
      </c>
      <c r="V236" s="80">
        <v>1068930</v>
      </c>
      <c r="W236" s="80">
        <v>1197201.6000000001</v>
      </c>
      <c r="X236" s="75"/>
      <c r="Y236" s="77">
        <v>2016</v>
      </c>
      <c r="Z236" s="77"/>
    </row>
    <row r="237" spans="3:26" s="51" customFormat="1" ht="180" customHeight="1" x14ac:dyDescent="0.25">
      <c r="C237" s="218" t="s">
        <v>1573</v>
      </c>
      <c r="D237" s="75" t="s">
        <v>501</v>
      </c>
      <c r="E237" s="75" t="s">
        <v>1403</v>
      </c>
      <c r="F237" s="75" t="s">
        <v>1404</v>
      </c>
      <c r="G237" s="75" t="s">
        <v>1405</v>
      </c>
      <c r="H237" s="75"/>
      <c r="I237" s="96" t="s">
        <v>189</v>
      </c>
      <c r="J237" s="74">
        <v>0</v>
      </c>
      <c r="K237" s="66">
        <v>750000000</v>
      </c>
      <c r="L237" s="66" t="s">
        <v>506</v>
      </c>
      <c r="M237" s="291" t="s">
        <v>839</v>
      </c>
      <c r="N237" s="75" t="s">
        <v>508</v>
      </c>
      <c r="O237" s="75" t="s">
        <v>222</v>
      </c>
      <c r="P237" s="75" t="s">
        <v>950</v>
      </c>
      <c r="Q237" s="66" t="s">
        <v>1239</v>
      </c>
      <c r="R237" s="75">
        <v>796</v>
      </c>
      <c r="S237" s="75" t="s">
        <v>511</v>
      </c>
      <c r="T237" s="75">
        <v>2</v>
      </c>
      <c r="U237" s="76">
        <v>62049</v>
      </c>
      <c r="V237" s="80">
        <v>124098</v>
      </c>
      <c r="W237" s="80">
        <v>138989.76000000001</v>
      </c>
      <c r="X237" s="75"/>
      <c r="Y237" s="77">
        <v>2016</v>
      </c>
      <c r="Z237" s="77"/>
    </row>
    <row r="238" spans="3:26" s="51" customFormat="1" ht="180" customHeight="1" x14ac:dyDescent="0.2">
      <c r="C238" s="218" t="s">
        <v>1574</v>
      </c>
      <c r="D238" s="75" t="s">
        <v>501</v>
      </c>
      <c r="E238" s="75" t="s">
        <v>1406</v>
      </c>
      <c r="F238" s="75" t="s">
        <v>1407</v>
      </c>
      <c r="G238" s="75" t="s">
        <v>1408</v>
      </c>
      <c r="H238" s="269"/>
      <c r="I238" s="96" t="s">
        <v>189</v>
      </c>
      <c r="J238" s="74">
        <v>0</v>
      </c>
      <c r="K238" s="66">
        <v>750000000</v>
      </c>
      <c r="L238" s="66" t="s">
        <v>506</v>
      </c>
      <c r="M238" s="291" t="s">
        <v>839</v>
      </c>
      <c r="N238" s="75" t="s">
        <v>508</v>
      </c>
      <c r="O238" s="75" t="s">
        <v>222</v>
      </c>
      <c r="P238" s="75" t="s">
        <v>950</v>
      </c>
      <c r="Q238" s="66" t="s">
        <v>1239</v>
      </c>
      <c r="R238" s="75">
        <v>796</v>
      </c>
      <c r="S238" s="75" t="s">
        <v>511</v>
      </c>
      <c r="T238" s="75">
        <v>1</v>
      </c>
      <c r="U238" s="76">
        <v>71390</v>
      </c>
      <c r="V238" s="80">
        <v>71390</v>
      </c>
      <c r="W238" s="80">
        <v>79956.800000000003</v>
      </c>
      <c r="X238" s="75"/>
      <c r="Y238" s="77">
        <v>2016</v>
      </c>
      <c r="Z238" s="77"/>
    </row>
    <row r="239" spans="3:26" s="51" customFormat="1" ht="180" customHeight="1" x14ac:dyDescent="0.25">
      <c r="C239" s="218" t="s">
        <v>1575</v>
      </c>
      <c r="D239" s="165" t="s">
        <v>501</v>
      </c>
      <c r="E239" s="165" t="s">
        <v>1409</v>
      </c>
      <c r="F239" s="165" t="s">
        <v>1410</v>
      </c>
      <c r="G239" s="165" t="s">
        <v>1411</v>
      </c>
      <c r="H239" s="165"/>
      <c r="I239" s="165" t="s">
        <v>189</v>
      </c>
      <c r="J239" s="289">
        <v>0.7</v>
      </c>
      <c r="K239" s="66">
        <v>750000000</v>
      </c>
      <c r="L239" s="66" t="s">
        <v>506</v>
      </c>
      <c r="M239" s="165" t="s">
        <v>1188</v>
      </c>
      <c r="N239" s="75" t="s">
        <v>508</v>
      </c>
      <c r="O239" s="96" t="s">
        <v>222</v>
      </c>
      <c r="P239" s="96" t="s">
        <v>396</v>
      </c>
      <c r="Q239" s="66" t="s">
        <v>510</v>
      </c>
      <c r="R239" s="154">
        <v>796</v>
      </c>
      <c r="S239" s="78" t="s">
        <v>511</v>
      </c>
      <c r="T239" s="78">
        <v>200</v>
      </c>
      <c r="U239" s="76">
        <v>2600</v>
      </c>
      <c r="V239" s="80">
        <v>520000</v>
      </c>
      <c r="W239" s="80">
        <v>582400</v>
      </c>
      <c r="X239" s="96" t="s">
        <v>512</v>
      </c>
      <c r="Y239" s="77">
        <v>2016</v>
      </c>
      <c r="Z239" s="96"/>
    </row>
    <row r="240" spans="3:26" s="51" customFormat="1" ht="180" customHeight="1" x14ac:dyDescent="0.25">
      <c r="C240" s="218" t="s">
        <v>1576</v>
      </c>
      <c r="D240" s="165" t="s">
        <v>501</v>
      </c>
      <c r="E240" s="165" t="s">
        <v>1412</v>
      </c>
      <c r="F240" s="165" t="s">
        <v>1410</v>
      </c>
      <c r="G240" s="165" t="s">
        <v>1413</v>
      </c>
      <c r="H240" s="165"/>
      <c r="I240" s="165" t="s">
        <v>189</v>
      </c>
      <c r="J240" s="289">
        <v>0.7</v>
      </c>
      <c r="K240" s="66">
        <v>750000000</v>
      </c>
      <c r="L240" s="66" t="s">
        <v>506</v>
      </c>
      <c r="M240" s="165" t="s">
        <v>1188</v>
      </c>
      <c r="N240" s="75" t="s">
        <v>508</v>
      </c>
      <c r="O240" s="96" t="s">
        <v>222</v>
      </c>
      <c r="P240" s="96" t="s">
        <v>396</v>
      </c>
      <c r="Q240" s="66" t="s">
        <v>510</v>
      </c>
      <c r="R240" s="154">
        <v>796</v>
      </c>
      <c r="S240" s="78" t="s">
        <v>511</v>
      </c>
      <c r="T240" s="78">
        <v>100</v>
      </c>
      <c r="U240" s="76">
        <v>2464</v>
      </c>
      <c r="V240" s="80">
        <v>246400</v>
      </c>
      <c r="W240" s="80">
        <v>275968</v>
      </c>
      <c r="X240" s="96" t="s">
        <v>512</v>
      </c>
      <c r="Y240" s="77">
        <v>2016</v>
      </c>
      <c r="Z240" s="96"/>
    </row>
    <row r="241" spans="3:26" s="51" customFormat="1" ht="180" customHeight="1" x14ac:dyDescent="0.25">
      <c r="C241" s="218" t="s">
        <v>1577</v>
      </c>
      <c r="D241" s="66" t="s">
        <v>1414</v>
      </c>
      <c r="E241" s="66" t="s">
        <v>1415</v>
      </c>
      <c r="F241" s="66" t="s">
        <v>1416</v>
      </c>
      <c r="G241" s="66" t="s">
        <v>1417</v>
      </c>
      <c r="H241" s="66" t="s">
        <v>1418</v>
      </c>
      <c r="I241" s="66" t="s">
        <v>189</v>
      </c>
      <c r="J241" s="74">
        <v>0.5</v>
      </c>
      <c r="K241" s="66">
        <v>750000000</v>
      </c>
      <c r="L241" s="98" t="s">
        <v>506</v>
      </c>
      <c r="M241" s="98" t="s">
        <v>628</v>
      </c>
      <c r="N241" s="98" t="s">
        <v>508</v>
      </c>
      <c r="O241" s="98" t="s">
        <v>222</v>
      </c>
      <c r="P241" s="98" t="s">
        <v>1419</v>
      </c>
      <c r="Q241" s="66" t="s">
        <v>510</v>
      </c>
      <c r="R241" s="97">
        <v>796</v>
      </c>
      <c r="S241" s="97" t="s">
        <v>511</v>
      </c>
      <c r="T241" s="113">
        <v>4180</v>
      </c>
      <c r="U241" s="76">
        <v>65</v>
      </c>
      <c r="V241" s="76">
        <v>271700</v>
      </c>
      <c r="W241" s="76">
        <v>304304</v>
      </c>
      <c r="X241" s="97" t="s">
        <v>512</v>
      </c>
      <c r="Y241" s="77">
        <v>2016</v>
      </c>
      <c r="Z241" s="97"/>
    </row>
    <row r="242" spans="3:26" s="51" customFormat="1" ht="180" customHeight="1" x14ac:dyDescent="0.25">
      <c r="C242" s="218" t="s">
        <v>1578</v>
      </c>
      <c r="D242" s="66" t="s">
        <v>1414</v>
      </c>
      <c r="E242" s="66" t="s">
        <v>1420</v>
      </c>
      <c r="F242" s="66" t="s">
        <v>1421</v>
      </c>
      <c r="G242" s="66" t="s">
        <v>1422</v>
      </c>
      <c r="H242" s="66" t="s">
        <v>1423</v>
      </c>
      <c r="I242" s="66" t="s">
        <v>189</v>
      </c>
      <c r="J242" s="74">
        <v>0.5</v>
      </c>
      <c r="K242" s="66">
        <v>750000000</v>
      </c>
      <c r="L242" s="98" t="s">
        <v>506</v>
      </c>
      <c r="M242" s="98" t="s">
        <v>628</v>
      </c>
      <c r="N242" s="98" t="s">
        <v>508</v>
      </c>
      <c r="O242" s="98" t="s">
        <v>222</v>
      </c>
      <c r="P242" s="98" t="s">
        <v>1419</v>
      </c>
      <c r="Q242" s="66" t="s">
        <v>510</v>
      </c>
      <c r="R242" s="97">
        <v>796</v>
      </c>
      <c r="S242" s="97" t="s">
        <v>511</v>
      </c>
      <c r="T242" s="113">
        <v>2500</v>
      </c>
      <c r="U242" s="76">
        <v>35</v>
      </c>
      <c r="V242" s="76">
        <v>87500</v>
      </c>
      <c r="W242" s="76">
        <v>98000</v>
      </c>
      <c r="X242" s="97" t="s">
        <v>512</v>
      </c>
      <c r="Y242" s="77">
        <v>2016</v>
      </c>
      <c r="Z242" s="97"/>
    </row>
    <row r="243" spans="3:26" s="51" customFormat="1" ht="180" customHeight="1" x14ac:dyDescent="0.25">
      <c r="C243" s="218" t="s">
        <v>1579</v>
      </c>
      <c r="D243" s="66" t="s">
        <v>1414</v>
      </c>
      <c r="E243" s="66" t="s">
        <v>1420</v>
      </c>
      <c r="F243" s="66" t="s">
        <v>1421</v>
      </c>
      <c r="G243" s="66" t="s">
        <v>1422</v>
      </c>
      <c r="H243" s="66" t="s">
        <v>1424</v>
      </c>
      <c r="I243" s="66" t="s">
        <v>189</v>
      </c>
      <c r="J243" s="74">
        <v>0.5</v>
      </c>
      <c r="K243" s="66">
        <v>750000000</v>
      </c>
      <c r="L243" s="98" t="s">
        <v>506</v>
      </c>
      <c r="M243" s="98" t="s">
        <v>628</v>
      </c>
      <c r="N243" s="98" t="s">
        <v>508</v>
      </c>
      <c r="O243" s="98" t="s">
        <v>222</v>
      </c>
      <c r="P243" s="98" t="s">
        <v>1419</v>
      </c>
      <c r="Q243" s="66" t="s">
        <v>510</v>
      </c>
      <c r="R243" s="97">
        <v>796</v>
      </c>
      <c r="S243" s="97" t="s">
        <v>511</v>
      </c>
      <c r="T243" s="113">
        <v>1000</v>
      </c>
      <c r="U243" s="76">
        <v>160</v>
      </c>
      <c r="V243" s="76">
        <v>160000</v>
      </c>
      <c r="W243" s="76">
        <v>179200</v>
      </c>
      <c r="X243" s="97" t="s">
        <v>512</v>
      </c>
      <c r="Y243" s="77">
        <v>2016</v>
      </c>
      <c r="Z243" s="97"/>
    </row>
    <row r="244" spans="3:26" s="51" customFormat="1" ht="180" customHeight="1" x14ac:dyDescent="0.25">
      <c r="C244" s="218" t="s">
        <v>1580</v>
      </c>
      <c r="D244" s="66" t="s">
        <v>1414</v>
      </c>
      <c r="E244" s="66" t="s">
        <v>1425</v>
      </c>
      <c r="F244" s="66" t="s">
        <v>1426</v>
      </c>
      <c r="G244" s="66" t="s">
        <v>1427</v>
      </c>
      <c r="H244" s="66" t="s">
        <v>1428</v>
      </c>
      <c r="I244" s="66" t="s">
        <v>189</v>
      </c>
      <c r="J244" s="74">
        <v>0.5</v>
      </c>
      <c r="K244" s="66">
        <v>750000000</v>
      </c>
      <c r="L244" s="98" t="s">
        <v>506</v>
      </c>
      <c r="M244" s="98" t="s">
        <v>628</v>
      </c>
      <c r="N244" s="98" t="s">
        <v>508</v>
      </c>
      <c r="O244" s="98" t="s">
        <v>222</v>
      </c>
      <c r="P244" s="98" t="s">
        <v>1419</v>
      </c>
      <c r="Q244" s="66" t="s">
        <v>510</v>
      </c>
      <c r="R244" s="97">
        <v>796</v>
      </c>
      <c r="S244" s="97" t="s">
        <v>511</v>
      </c>
      <c r="T244" s="113">
        <v>30</v>
      </c>
      <c r="U244" s="76">
        <v>3400</v>
      </c>
      <c r="V244" s="76">
        <v>102000</v>
      </c>
      <c r="W244" s="76">
        <v>114240</v>
      </c>
      <c r="X244" s="97" t="s">
        <v>512</v>
      </c>
      <c r="Y244" s="77">
        <v>2016</v>
      </c>
      <c r="Z244" s="97"/>
    </row>
    <row r="245" spans="3:26" s="51" customFormat="1" ht="180" customHeight="1" x14ac:dyDescent="0.25">
      <c r="C245" s="218" t="s">
        <v>1581</v>
      </c>
      <c r="D245" s="66" t="s">
        <v>1414</v>
      </c>
      <c r="E245" s="66" t="s">
        <v>1425</v>
      </c>
      <c r="F245" s="66" t="s">
        <v>1426</v>
      </c>
      <c r="G245" s="66" t="s">
        <v>1427</v>
      </c>
      <c r="H245" s="66" t="s">
        <v>1429</v>
      </c>
      <c r="I245" s="66" t="s">
        <v>189</v>
      </c>
      <c r="J245" s="74">
        <v>0.5</v>
      </c>
      <c r="K245" s="66">
        <v>750000000</v>
      </c>
      <c r="L245" s="98" t="s">
        <v>506</v>
      </c>
      <c r="M245" s="98" t="s">
        <v>628</v>
      </c>
      <c r="N245" s="98" t="s">
        <v>508</v>
      </c>
      <c r="O245" s="98" t="s">
        <v>222</v>
      </c>
      <c r="P245" s="98" t="s">
        <v>1419</v>
      </c>
      <c r="Q245" s="66" t="s">
        <v>510</v>
      </c>
      <c r="R245" s="97">
        <v>796</v>
      </c>
      <c r="S245" s="97" t="s">
        <v>511</v>
      </c>
      <c r="T245" s="113">
        <v>50</v>
      </c>
      <c r="U245" s="76">
        <v>4800</v>
      </c>
      <c r="V245" s="76">
        <v>240000</v>
      </c>
      <c r="W245" s="76">
        <v>268800</v>
      </c>
      <c r="X245" s="97" t="s">
        <v>512</v>
      </c>
      <c r="Y245" s="77">
        <v>2016</v>
      </c>
      <c r="Z245" s="97"/>
    </row>
    <row r="246" spans="3:26" s="51" customFormat="1" ht="180" customHeight="1" x14ac:dyDescent="0.25">
      <c r="C246" s="218" t="s">
        <v>1582</v>
      </c>
      <c r="D246" s="66" t="s">
        <v>1414</v>
      </c>
      <c r="E246" s="66" t="s">
        <v>1425</v>
      </c>
      <c r="F246" s="66" t="s">
        <v>1426</v>
      </c>
      <c r="G246" s="66" t="s">
        <v>1427</v>
      </c>
      <c r="H246" s="66" t="s">
        <v>1430</v>
      </c>
      <c r="I246" s="66" t="s">
        <v>189</v>
      </c>
      <c r="J246" s="74">
        <v>0.5</v>
      </c>
      <c r="K246" s="66">
        <v>750000000</v>
      </c>
      <c r="L246" s="98" t="s">
        <v>506</v>
      </c>
      <c r="M246" s="98" t="s">
        <v>628</v>
      </c>
      <c r="N246" s="98" t="s">
        <v>508</v>
      </c>
      <c r="O246" s="98" t="s">
        <v>222</v>
      </c>
      <c r="P246" s="98" t="s">
        <v>1419</v>
      </c>
      <c r="Q246" s="66" t="s">
        <v>510</v>
      </c>
      <c r="R246" s="97">
        <v>796</v>
      </c>
      <c r="S246" s="97" t="s">
        <v>511</v>
      </c>
      <c r="T246" s="113">
        <v>10</v>
      </c>
      <c r="U246" s="76">
        <v>6000</v>
      </c>
      <c r="V246" s="76">
        <v>60000</v>
      </c>
      <c r="W246" s="76">
        <v>67200</v>
      </c>
      <c r="X246" s="97" t="s">
        <v>512</v>
      </c>
      <c r="Y246" s="77">
        <v>2016</v>
      </c>
      <c r="Z246" s="97"/>
    </row>
    <row r="247" spans="3:26" s="51" customFormat="1" ht="180" customHeight="1" x14ac:dyDescent="0.25">
      <c r="C247" s="218" t="s">
        <v>1583</v>
      </c>
      <c r="D247" s="66" t="s">
        <v>1414</v>
      </c>
      <c r="E247" s="66" t="s">
        <v>1425</v>
      </c>
      <c r="F247" s="66" t="s">
        <v>1426</v>
      </c>
      <c r="G247" s="66" t="s">
        <v>1427</v>
      </c>
      <c r="H247" s="66" t="s">
        <v>1431</v>
      </c>
      <c r="I247" s="66" t="s">
        <v>189</v>
      </c>
      <c r="J247" s="74">
        <v>0.5</v>
      </c>
      <c r="K247" s="66">
        <v>750000000</v>
      </c>
      <c r="L247" s="98" t="s">
        <v>506</v>
      </c>
      <c r="M247" s="98" t="s">
        <v>628</v>
      </c>
      <c r="N247" s="98" t="s">
        <v>508</v>
      </c>
      <c r="O247" s="98" t="s">
        <v>222</v>
      </c>
      <c r="P247" s="98" t="s">
        <v>1419</v>
      </c>
      <c r="Q247" s="66" t="s">
        <v>510</v>
      </c>
      <c r="R247" s="97">
        <v>796</v>
      </c>
      <c r="S247" s="97" t="s">
        <v>511</v>
      </c>
      <c r="T247" s="113">
        <v>3</v>
      </c>
      <c r="U247" s="76">
        <v>12000</v>
      </c>
      <c r="V247" s="76">
        <v>36000</v>
      </c>
      <c r="W247" s="76">
        <v>40320</v>
      </c>
      <c r="X247" s="97" t="s">
        <v>512</v>
      </c>
      <c r="Y247" s="77">
        <v>2016</v>
      </c>
      <c r="Z247" s="97"/>
    </row>
    <row r="248" spans="3:26" s="51" customFormat="1" ht="180" customHeight="1" x14ac:dyDescent="0.25">
      <c r="C248" s="218" t="s">
        <v>1584</v>
      </c>
      <c r="D248" s="66" t="s">
        <v>1414</v>
      </c>
      <c r="E248" s="66" t="s">
        <v>1432</v>
      </c>
      <c r="F248" s="66" t="s">
        <v>1433</v>
      </c>
      <c r="G248" s="66" t="s">
        <v>1434</v>
      </c>
      <c r="H248" s="66" t="s">
        <v>1435</v>
      </c>
      <c r="I248" s="66" t="s">
        <v>189</v>
      </c>
      <c r="J248" s="74">
        <v>0.5</v>
      </c>
      <c r="K248" s="66">
        <v>750000000</v>
      </c>
      <c r="L248" s="98" t="s">
        <v>506</v>
      </c>
      <c r="M248" s="98" t="s">
        <v>628</v>
      </c>
      <c r="N248" s="98" t="s">
        <v>508</v>
      </c>
      <c r="O248" s="98" t="s">
        <v>222</v>
      </c>
      <c r="P248" s="98" t="s">
        <v>1419</v>
      </c>
      <c r="Q248" s="66" t="s">
        <v>510</v>
      </c>
      <c r="R248" s="97">
        <v>796</v>
      </c>
      <c r="S248" s="97" t="s">
        <v>511</v>
      </c>
      <c r="T248" s="113">
        <v>1000</v>
      </c>
      <c r="U248" s="76">
        <v>4.66</v>
      </c>
      <c r="V248" s="76">
        <v>4660</v>
      </c>
      <c r="W248" s="76">
        <v>5219.2</v>
      </c>
      <c r="X248" s="97" t="s">
        <v>512</v>
      </c>
      <c r="Y248" s="77">
        <v>2016</v>
      </c>
      <c r="Z248" s="97"/>
    </row>
    <row r="249" spans="3:26" s="51" customFormat="1" ht="180" customHeight="1" x14ac:dyDescent="0.25">
      <c r="C249" s="218" t="s">
        <v>1585</v>
      </c>
      <c r="D249" s="66" t="s">
        <v>1414</v>
      </c>
      <c r="E249" s="66" t="s">
        <v>1436</v>
      </c>
      <c r="F249" s="66" t="s">
        <v>1437</v>
      </c>
      <c r="G249" s="66" t="s">
        <v>1438</v>
      </c>
      <c r="H249" s="66" t="s">
        <v>1439</v>
      </c>
      <c r="I249" s="66" t="s">
        <v>189</v>
      </c>
      <c r="J249" s="74">
        <v>0.35</v>
      </c>
      <c r="K249" s="66">
        <v>750000000</v>
      </c>
      <c r="L249" s="98" t="s">
        <v>506</v>
      </c>
      <c r="M249" s="98" t="s">
        <v>628</v>
      </c>
      <c r="N249" s="98" t="s">
        <v>508</v>
      </c>
      <c r="O249" s="98" t="s">
        <v>222</v>
      </c>
      <c r="P249" s="98" t="s">
        <v>1419</v>
      </c>
      <c r="Q249" s="66" t="s">
        <v>510</v>
      </c>
      <c r="R249" s="97">
        <v>796</v>
      </c>
      <c r="S249" s="97" t="s">
        <v>511</v>
      </c>
      <c r="T249" s="113">
        <v>150</v>
      </c>
      <c r="U249" s="76">
        <v>2500</v>
      </c>
      <c r="V249" s="76">
        <v>375000</v>
      </c>
      <c r="W249" s="76">
        <v>420000</v>
      </c>
      <c r="X249" s="97" t="s">
        <v>512</v>
      </c>
      <c r="Y249" s="77">
        <v>2016</v>
      </c>
      <c r="Z249" s="97"/>
    </row>
    <row r="250" spans="3:26" s="51" customFormat="1" ht="180" customHeight="1" x14ac:dyDescent="0.25">
      <c r="C250" s="218" t="s">
        <v>1586</v>
      </c>
      <c r="D250" s="66" t="s">
        <v>1414</v>
      </c>
      <c r="E250" s="66" t="s">
        <v>1440</v>
      </c>
      <c r="F250" s="66" t="s">
        <v>1437</v>
      </c>
      <c r="G250" s="66" t="s">
        <v>1441</v>
      </c>
      <c r="H250" s="66" t="s">
        <v>1442</v>
      </c>
      <c r="I250" s="66" t="s">
        <v>189</v>
      </c>
      <c r="J250" s="74">
        <v>0.35</v>
      </c>
      <c r="K250" s="66">
        <v>750000000</v>
      </c>
      <c r="L250" s="98" t="s">
        <v>506</v>
      </c>
      <c r="M250" s="98" t="s">
        <v>628</v>
      </c>
      <c r="N250" s="98" t="s">
        <v>508</v>
      </c>
      <c r="O250" s="98" t="s">
        <v>222</v>
      </c>
      <c r="P250" s="98" t="s">
        <v>1419</v>
      </c>
      <c r="Q250" s="66" t="s">
        <v>510</v>
      </c>
      <c r="R250" s="97">
        <v>796</v>
      </c>
      <c r="S250" s="97" t="s">
        <v>511</v>
      </c>
      <c r="T250" s="113">
        <v>50</v>
      </c>
      <c r="U250" s="76">
        <v>5000</v>
      </c>
      <c r="V250" s="76">
        <v>250000</v>
      </c>
      <c r="W250" s="76">
        <v>280000</v>
      </c>
      <c r="X250" s="97" t="s">
        <v>512</v>
      </c>
      <c r="Y250" s="77">
        <v>2016</v>
      </c>
      <c r="Z250" s="97"/>
    </row>
    <row r="251" spans="3:26" s="51" customFormat="1" ht="180" customHeight="1" x14ac:dyDescent="0.25">
      <c r="C251" s="218" t="s">
        <v>1587</v>
      </c>
      <c r="D251" s="66" t="s">
        <v>1414</v>
      </c>
      <c r="E251" s="66" t="s">
        <v>1443</v>
      </c>
      <c r="F251" s="66" t="s">
        <v>1294</v>
      </c>
      <c r="G251" s="66" t="s">
        <v>1444</v>
      </c>
      <c r="H251" s="66" t="s">
        <v>1445</v>
      </c>
      <c r="I251" s="66" t="s">
        <v>189</v>
      </c>
      <c r="J251" s="74">
        <v>0.5</v>
      </c>
      <c r="K251" s="66">
        <v>750000000</v>
      </c>
      <c r="L251" s="98" t="s">
        <v>506</v>
      </c>
      <c r="M251" s="98" t="s">
        <v>628</v>
      </c>
      <c r="N251" s="98" t="s">
        <v>508</v>
      </c>
      <c r="O251" s="98" t="s">
        <v>222</v>
      </c>
      <c r="P251" s="98" t="s">
        <v>1419</v>
      </c>
      <c r="Q251" s="66" t="s">
        <v>510</v>
      </c>
      <c r="R251" s="97">
        <v>796</v>
      </c>
      <c r="S251" s="97" t="s">
        <v>511</v>
      </c>
      <c r="T251" s="113">
        <v>430</v>
      </c>
      <c r="U251" s="76">
        <v>634</v>
      </c>
      <c r="V251" s="76">
        <v>272620</v>
      </c>
      <c r="W251" s="76">
        <v>305334.40000000002</v>
      </c>
      <c r="X251" s="97" t="s">
        <v>512</v>
      </c>
      <c r="Y251" s="77">
        <v>2016</v>
      </c>
      <c r="Z251" s="97"/>
    </row>
    <row r="252" spans="3:26" s="51" customFormat="1" ht="180" customHeight="1" x14ac:dyDescent="0.25">
      <c r="C252" s="218" t="s">
        <v>1588</v>
      </c>
      <c r="D252" s="66" t="s">
        <v>1414</v>
      </c>
      <c r="E252" s="66" t="s">
        <v>1446</v>
      </c>
      <c r="F252" s="66" t="s">
        <v>1642</v>
      </c>
      <c r="G252" s="66" t="s">
        <v>1447</v>
      </c>
      <c r="H252" s="66" t="s">
        <v>1448</v>
      </c>
      <c r="I252" s="66" t="s">
        <v>189</v>
      </c>
      <c r="J252" s="74">
        <v>0.5</v>
      </c>
      <c r="K252" s="66">
        <v>750000000</v>
      </c>
      <c r="L252" s="98" t="s">
        <v>506</v>
      </c>
      <c r="M252" s="98" t="s">
        <v>628</v>
      </c>
      <c r="N252" s="98" t="s">
        <v>508</v>
      </c>
      <c r="O252" s="98" t="s">
        <v>222</v>
      </c>
      <c r="P252" s="98" t="s">
        <v>1419</v>
      </c>
      <c r="Q252" s="66" t="s">
        <v>510</v>
      </c>
      <c r="R252" s="97">
        <v>796</v>
      </c>
      <c r="S252" s="97" t="s">
        <v>511</v>
      </c>
      <c r="T252" s="113">
        <v>39</v>
      </c>
      <c r="U252" s="76">
        <v>20600</v>
      </c>
      <c r="V252" s="76">
        <v>803400</v>
      </c>
      <c r="W252" s="76">
        <v>899808</v>
      </c>
      <c r="X252" s="97" t="s">
        <v>512</v>
      </c>
      <c r="Y252" s="77">
        <v>2016</v>
      </c>
      <c r="Z252" s="97"/>
    </row>
    <row r="253" spans="3:26" s="51" customFormat="1" ht="180" customHeight="1" x14ac:dyDescent="0.25">
      <c r="C253" s="218" t="s">
        <v>1589</v>
      </c>
      <c r="D253" s="66" t="s">
        <v>1414</v>
      </c>
      <c r="E253" s="66" t="s">
        <v>1449</v>
      </c>
      <c r="F253" s="66" t="s">
        <v>1450</v>
      </c>
      <c r="G253" s="66" t="s">
        <v>1451</v>
      </c>
      <c r="H253" s="66" t="s">
        <v>1452</v>
      </c>
      <c r="I253" s="66" t="s">
        <v>189</v>
      </c>
      <c r="J253" s="74">
        <v>0.5</v>
      </c>
      <c r="K253" s="66">
        <v>750000000</v>
      </c>
      <c r="L253" s="98" t="s">
        <v>506</v>
      </c>
      <c r="M253" s="98" t="s">
        <v>628</v>
      </c>
      <c r="N253" s="98" t="s">
        <v>508</v>
      </c>
      <c r="O253" s="98" t="s">
        <v>222</v>
      </c>
      <c r="P253" s="98" t="s">
        <v>1419</v>
      </c>
      <c r="Q253" s="66" t="s">
        <v>510</v>
      </c>
      <c r="R253" s="97">
        <v>796</v>
      </c>
      <c r="S253" s="97" t="s">
        <v>511</v>
      </c>
      <c r="T253" s="113">
        <v>200</v>
      </c>
      <c r="U253" s="76">
        <v>860</v>
      </c>
      <c r="V253" s="76">
        <v>172000</v>
      </c>
      <c r="W253" s="76">
        <v>192640</v>
      </c>
      <c r="X253" s="97" t="s">
        <v>512</v>
      </c>
      <c r="Y253" s="77">
        <v>2016</v>
      </c>
      <c r="Z253" s="97"/>
    </row>
    <row r="254" spans="3:26" s="51" customFormat="1" ht="180" customHeight="1" x14ac:dyDescent="0.25">
      <c r="C254" s="218" t="s">
        <v>1590</v>
      </c>
      <c r="D254" s="66" t="s">
        <v>1414</v>
      </c>
      <c r="E254" s="66" t="s">
        <v>1453</v>
      </c>
      <c r="F254" s="66" t="s">
        <v>1454</v>
      </c>
      <c r="G254" s="66" t="s">
        <v>1455</v>
      </c>
      <c r="H254" s="66" t="s">
        <v>1456</v>
      </c>
      <c r="I254" s="66" t="s">
        <v>189</v>
      </c>
      <c r="J254" s="74">
        <v>0.5</v>
      </c>
      <c r="K254" s="66">
        <v>750000000</v>
      </c>
      <c r="L254" s="98" t="s">
        <v>506</v>
      </c>
      <c r="M254" s="98" t="s">
        <v>628</v>
      </c>
      <c r="N254" s="98" t="s">
        <v>508</v>
      </c>
      <c r="O254" s="98" t="s">
        <v>222</v>
      </c>
      <c r="P254" s="98" t="s">
        <v>1419</v>
      </c>
      <c r="Q254" s="66" t="s">
        <v>510</v>
      </c>
      <c r="R254" s="97">
        <v>796</v>
      </c>
      <c r="S254" s="97" t="s">
        <v>511</v>
      </c>
      <c r="T254" s="113">
        <v>50</v>
      </c>
      <c r="U254" s="76">
        <v>1178.24</v>
      </c>
      <c r="V254" s="76">
        <v>58912</v>
      </c>
      <c r="W254" s="76">
        <v>65981.440000000002</v>
      </c>
      <c r="X254" s="97" t="s">
        <v>512</v>
      </c>
      <c r="Y254" s="77">
        <v>2016</v>
      </c>
      <c r="Z254" s="97"/>
    </row>
    <row r="255" spans="3:26" s="51" customFormat="1" ht="180" customHeight="1" x14ac:dyDescent="0.25">
      <c r="C255" s="218" t="s">
        <v>1591</v>
      </c>
      <c r="D255" s="66" t="s">
        <v>1414</v>
      </c>
      <c r="E255" s="66" t="s">
        <v>1457</v>
      </c>
      <c r="F255" s="66" t="s">
        <v>1294</v>
      </c>
      <c r="G255" s="66" t="s">
        <v>1458</v>
      </c>
      <c r="H255" s="66" t="s">
        <v>1459</v>
      </c>
      <c r="I255" s="66" t="s">
        <v>189</v>
      </c>
      <c r="J255" s="74">
        <v>0.5</v>
      </c>
      <c r="K255" s="66">
        <v>750000000</v>
      </c>
      <c r="L255" s="98" t="s">
        <v>506</v>
      </c>
      <c r="M255" s="98" t="s">
        <v>628</v>
      </c>
      <c r="N255" s="98" t="s">
        <v>508</v>
      </c>
      <c r="O255" s="98" t="s">
        <v>222</v>
      </c>
      <c r="P255" s="98" t="s">
        <v>1419</v>
      </c>
      <c r="Q255" s="66" t="s">
        <v>510</v>
      </c>
      <c r="R255" s="97">
        <v>796</v>
      </c>
      <c r="S255" s="97" t="s">
        <v>511</v>
      </c>
      <c r="T255" s="113">
        <v>15</v>
      </c>
      <c r="U255" s="76">
        <v>4500</v>
      </c>
      <c r="V255" s="76">
        <v>67500</v>
      </c>
      <c r="W255" s="76">
        <v>75600</v>
      </c>
      <c r="X255" s="97" t="s">
        <v>512</v>
      </c>
      <c r="Y255" s="77">
        <v>2016</v>
      </c>
      <c r="Z255" s="97"/>
    </row>
    <row r="256" spans="3:26" s="51" customFormat="1" ht="180" customHeight="1" x14ac:dyDescent="0.25">
      <c r="C256" s="218" t="s">
        <v>1592</v>
      </c>
      <c r="D256" s="165" t="s">
        <v>501</v>
      </c>
      <c r="E256" s="165" t="s">
        <v>1460</v>
      </c>
      <c r="F256" s="165" t="s">
        <v>1461</v>
      </c>
      <c r="G256" s="165" t="s">
        <v>1462</v>
      </c>
      <c r="H256" s="165" t="s">
        <v>1463</v>
      </c>
      <c r="I256" s="165" t="s">
        <v>189</v>
      </c>
      <c r="J256" s="289">
        <v>0</v>
      </c>
      <c r="K256" s="66">
        <v>750000000</v>
      </c>
      <c r="L256" s="97" t="s">
        <v>1464</v>
      </c>
      <c r="M256" s="165" t="s">
        <v>1465</v>
      </c>
      <c r="N256" s="97" t="s">
        <v>1464</v>
      </c>
      <c r="O256" s="96" t="s">
        <v>222</v>
      </c>
      <c r="P256" s="96" t="s">
        <v>669</v>
      </c>
      <c r="Q256" s="66" t="s">
        <v>516</v>
      </c>
      <c r="R256" s="154">
        <v>796</v>
      </c>
      <c r="S256" s="78" t="s">
        <v>435</v>
      </c>
      <c r="T256" s="78">
        <v>9</v>
      </c>
      <c r="U256" s="76">
        <v>15992</v>
      </c>
      <c r="V256" s="80">
        <v>143928</v>
      </c>
      <c r="W256" s="80">
        <v>161199.35999999999</v>
      </c>
      <c r="X256" s="96"/>
      <c r="Y256" s="77">
        <v>2016</v>
      </c>
      <c r="Z256" s="96"/>
    </row>
    <row r="257" spans="3:26" s="51" customFormat="1" ht="180" customHeight="1" x14ac:dyDescent="0.25">
      <c r="C257" s="218" t="s">
        <v>1593</v>
      </c>
      <c r="D257" s="165" t="s">
        <v>501</v>
      </c>
      <c r="E257" s="165" t="s">
        <v>1466</v>
      </c>
      <c r="F257" s="165" t="s">
        <v>1467</v>
      </c>
      <c r="G257" s="165" t="s">
        <v>1468</v>
      </c>
      <c r="H257" s="165"/>
      <c r="I257" s="165" t="s">
        <v>189</v>
      </c>
      <c r="J257" s="289">
        <v>0</v>
      </c>
      <c r="K257" s="66">
        <v>750000000</v>
      </c>
      <c r="L257" s="97" t="s">
        <v>1464</v>
      </c>
      <c r="M257" s="165" t="s">
        <v>1465</v>
      </c>
      <c r="N257" s="97" t="s">
        <v>1464</v>
      </c>
      <c r="O257" s="96" t="s">
        <v>222</v>
      </c>
      <c r="P257" s="96" t="s">
        <v>669</v>
      </c>
      <c r="Q257" s="66" t="s">
        <v>516</v>
      </c>
      <c r="R257" s="154">
        <v>796</v>
      </c>
      <c r="S257" s="78" t="s">
        <v>435</v>
      </c>
      <c r="T257" s="78">
        <v>6</v>
      </c>
      <c r="U257" s="76">
        <v>5983</v>
      </c>
      <c r="V257" s="80">
        <v>35898</v>
      </c>
      <c r="W257" s="80">
        <v>40205.760000000002</v>
      </c>
      <c r="X257" s="96"/>
      <c r="Y257" s="77">
        <v>2016</v>
      </c>
      <c r="Z257" s="96"/>
    </row>
    <row r="258" spans="3:26" s="51" customFormat="1" ht="180" customHeight="1" x14ac:dyDescent="0.25">
      <c r="C258" s="218" t="s">
        <v>1594</v>
      </c>
      <c r="D258" s="165" t="s">
        <v>501</v>
      </c>
      <c r="E258" s="165" t="s">
        <v>1469</v>
      </c>
      <c r="F258" s="165" t="s">
        <v>1467</v>
      </c>
      <c r="G258" s="165" t="s">
        <v>1470</v>
      </c>
      <c r="H258" s="165"/>
      <c r="I258" s="165" t="s">
        <v>189</v>
      </c>
      <c r="J258" s="289">
        <v>0</v>
      </c>
      <c r="K258" s="66">
        <v>750000000</v>
      </c>
      <c r="L258" s="97" t="s">
        <v>1464</v>
      </c>
      <c r="M258" s="165" t="s">
        <v>1465</v>
      </c>
      <c r="N258" s="97" t="s">
        <v>1464</v>
      </c>
      <c r="O258" s="96" t="s">
        <v>222</v>
      </c>
      <c r="P258" s="96" t="s">
        <v>669</v>
      </c>
      <c r="Q258" s="66" t="s">
        <v>516</v>
      </c>
      <c r="R258" s="154">
        <v>796</v>
      </c>
      <c r="S258" s="78" t="s">
        <v>435</v>
      </c>
      <c r="T258" s="78">
        <v>5</v>
      </c>
      <c r="U258" s="76">
        <v>19197</v>
      </c>
      <c r="V258" s="80">
        <v>95985</v>
      </c>
      <c r="W258" s="80">
        <v>107503.2</v>
      </c>
      <c r="X258" s="96"/>
      <c r="Y258" s="77">
        <v>2016</v>
      </c>
      <c r="Z258" s="96"/>
    </row>
    <row r="259" spans="3:26" s="51" customFormat="1" ht="180" customHeight="1" x14ac:dyDescent="0.25">
      <c r="C259" s="218" t="s">
        <v>1595</v>
      </c>
      <c r="D259" s="165" t="s">
        <v>501</v>
      </c>
      <c r="E259" s="165" t="s">
        <v>1471</v>
      </c>
      <c r="F259" s="165" t="s">
        <v>1472</v>
      </c>
      <c r="G259" s="165" t="s">
        <v>1473</v>
      </c>
      <c r="H259" s="165"/>
      <c r="I259" s="165" t="s">
        <v>189</v>
      </c>
      <c r="J259" s="289">
        <v>0</v>
      </c>
      <c r="K259" s="66">
        <v>750000000</v>
      </c>
      <c r="L259" s="97" t="s">
        <v>1464</v>
      </c>
      <c r="M259" s="165" t="s">
        <v>1465</v>
      </c>
      <c r="N259" s="97" t="s">
        <v>1464</v>
      </c>
      <c r="O259" s="96" t="s">
        <v>222</v>
      </c>
      <c r="P259" s="96" t="s">
        <v>669</v>
      </c>
      <c r="Q259" s="66" t="s">
        <v>516</v>
      </c>
      <c r="R259" s="154">
        <v>704</v>
      </c>
      <c r="S259" s="78" t="s">
        <v>1268</v>
      </c>
      <c r="T259" s="78">
        <v>5</v>
      </c>
      <c r="U259" s="76">
        <v>61875</v>
      </c>
      <c r="V259" s="80">
        <v>309375</v>
      </c>
      <c r="W259" s="80">
        <v>346500</v>
      </c>
      <c r="X259" s="96"/>
      <c r="Y259" s="77">
        <v>2016</v>
      </c>
      <c r="Z259" s="96"/>
    </row>
    <row r="260" spans="3:26" s="51" customFormat="1" ht="180" customHeight="1" x14ac:dyDescent="0.25">
      <c r="C260" s="218" t="s">
        <v>1596</v>
      </c>
      <c r="D260" s="165" t="s">
        <v>501</v>
      </c>
      <c r="E260" s="165" t="s">
        <v>1474</v>
      </c>
      <c r="F260" s="165" t="s">
        <v>1472</v>
      </c>
      <c r="G260" s="165" t="s">
        <v>1475</v>
      </c>
      <c r="H260" s="165"/>
      <c r="I260" s="165" t="s">
        <v>189</v>
      </c>
      <c r="J260" s="289">
        <v>0</v>
      </c>
      <c r="K260" s="66">
        <v>750000000</v>
      </c>
      <c r="L260" s="97" t="s">
        <v>1464</v>
      </c>
      <c r="M260" s="165" t="s">
        <v>1465</v>
      </c>
      <c r="N260" s="97" t="s">
        <v>1464</v>
      </c>
      <c r="O260" s="96" t="s">
        <v>222</v>
      </c>
      <c r="P260" s="96" t="s">
        <v>669</v>
      </c>
      <c r="Q260" s="66" t="s">
        <v>516</v>
      </c>
      <c r="R260" s="154">
        <v>704</v>
      </c>
      <c r="S260" s="78" t="s">
        <v>1268</v>
      </c>
      <c r="T260" s="78">
        <v>2</v>
      </c>
      <c r="U260" s="76">
        <v>59911</v>
      </c>
      <c r="V260" s="80">
        <v>119822</v>
      </c>
      <c r="W260" s="80">
        <v>134200.64000000001</v>
      </c>
      <c r="X260" s="96"/>
      <c r="Y260" s="77">
        <v>2016</v>
      </c>
      <c r="Z260" s="96"/>
    </row>
    <row r="261" spans="3:26" s="51" customFormat="1" ht="180" customHeight="1" x14ac:dyDescent="0.25">
      <c r="C261" s="218" t="s">
        <v>1597</v>
      </c>
      <c r="D261" s="165" t="s">
        <v>501</v>
      </c>
      <c r="E261" s="165" t="s">
        <v>1476</v>
      </c>
      <c r="F261" s="165" t="s">
        <v>1477</v>
      </c>
      <c r="G261" s="165" t="s">
        <v>1468</v>
      </c>
      <c r="H261" s="165"/>
      <c r="I261" s="165" t="s">
        <v>189</v>
      </c>
      <c r="J261" s="289">
        <v>0</v>
      </c>
      <c r="K261" s="66">
        <v>750000000</v>
      </c>
      <c r="L261" s="97" t="s">
        <v>1464</v>
      </c>
      <c r="M261" s="165" t="s">
        <v>1465</v>
      </c>
      <c r="N261" s="97" t="s">
        <v>1464</v>
      </c>
      <c r="O261" s="96" t="s">
        <v>222</v>
      </c>
      <c r="P261" s="96" t="s">
        <v>669</v>
      </c>
      <c r="Q261" s="66" t="s">
        <v>516</v>
      </c>
      <c r="R261" s="154">
        <v>704</v>
      </c>
      <c r="S261" s="78" t="s">
        <v>1268</v>
      </c>
      <c r="T261" s="78">
        <v>7</v>
      </c>
      <c r="U261" s="76">
        <v>17679</v>
      </c>
      <c r="V261" s="80">
        <v>123753</v>
      </c>
      <c r="W261" s="80">
        <v>138603.35999999999</v>
      </c>
      <c r="X261" s="96"/>
      <c r="Y261" s="77">
        <v>2016</v>
      </c>
      <c r="Z261" s="96"/>
    </row>
    <row r="262" spans="3:26" s="51" customFormat="1" ht="180" customHeight="1" x14ac:dyDescent="0.25">
      <c r="C262" s="218" t="s">
        <v>1598</v>
      </c>
      <c r="D262" s="165" t="s">
        <v>501</v>
      </c>
      <c r="E262" s="165" t="s">
        <v>1460</v>
      </c>
      <c r="F262" s="165" t="s">
        <v>1478</v>
      </c>
      <c r="G262" s="165" t="s">
        <v>1462</v>
      </c>
      <c r="H262" s="165" t="s">
        <v>1479</v>
      </c>
      <c r="I262" s="165" t="s">
        <v>189</v>
      </c>
      <c r="J262" s="289">
        <v>0</v>
      </c>
      <c r="K262" s="66">
        <v>750000000</v>
      </c>
      <c r="L262" s="97" t="s">
        <v>1464</v>
      </c>
      <c r="M262" s="165" t="s">
        <v>1465</v>
      </c>
      <c r="N262" s="97" t="s">
        <v>1464</v>
      </c>
      <c r="O262" s="96" t="s">
        <v>222</v>
      </c>
      <c r="P262" s="96" t="s">
        <v>669</v>
      </c>
      <c r="Q262" s="66" t="s">
        <v>516</v>
      </c>
      <c r="R262" s="154">
        <v>796</v>
      </c>
      <c r="S262" s="78" t="s">
        <v>435</v>
      </c>
      <c r="T262" s="78">
        <v>5</v>
      </c>
      <c r="U262" s="76">
        <v>20849</v>
      </c>
      <c r="V262" s="80">
        <v>104245</v>
      </c>
      <c r="W262" s="80">
        <v>116754.4</v>
      </c>
      <c r="X262" s="96"/>
      <c r="Y262" s="77">
        <v>2016</v>
      </c>
      <c r="Z262" s="96"/>
    </row>
    <row r="263" spans="3:26" s="51" customFormat="1" ht="180" customHeight="1" x14ac:dyDescent="0.25">
      <c r="C263" s="218" t="s">
        <v>1599</v>
      </c>
      <c r="D263" s="165" t="s">
        <v>501</v>
      </c>
      <c r="E263" s="165" t="s">
        <v>1480</v>
      </c>
      <c r="F263" s="165" t="s">
        <v>1481</v>
      </c>
      <c r="G263" s="165" t="s">
        <v>1482</v>
      </c>
      <c r="H263" s="165"/>
      <c r="I263" s="165" t="s">
        <v>189</v>
      </c>
      <c r="J263" s="289">
        <v>0</v>
      </c>
      <c r="K263" s="66">
        <v>750000000</v>
      </c>
      <c r="L263" s="97" t="s">
        <v>1464</v>
      </c>
      <c r="M263" s="165" t="s">
        <v>1465</v>
      </c>
      <c r="N263" s="97" t="s">
        <v>1464</v>
      </c>
      <c r="O263" s="96" t="s">
        <v>222</v>
      </c>
      <c r="P263" s="96" t="s">
        <v>669</v>
      </c>
      <c r="Q263" s="66" t="s">
        <v>516</v>
      </c>
      <c r="R263" s="154">
        <v>796</v>
      </c>
      <c r="S263" s="78" t="s">
        <v>435</v>
      </c>
      <c r="T263" s="78">
        <v>37</v>
      </c>
      <c r="U263" s="76">
        <v>10804</v>
      </c>
      <c r="V263" s="80">
        <v>399748</v>
      </c>
      <c r="W263" s="80">
        <v>447717.76</v>
      </c>
      <c r="X263" s="96"/>
      <c r="Y263" s="77">
        <v>2016</v>
      </c>
      <c r="Z263" s="96"/>
    </row>
    <row r="264" spans="3:26" s="51" customFormat="1" ht="180" customHeight="1" x14ac:dyDescent="0.25">
      <c r="C264" s="218" t="s">
        <v>1600</v>
      </c>
      <c r="D264" s="165" t="s">
        <v>501</v>
      </c>
      <c r="E264" s="165" t="s">
        <v>1483</v>
      </c>
      <c r="F264" s="165" t="s">
        <v>1484</v>
      </c>
      <c r="G264" s="165" t="s">
        <v>1485</v>
      </c>
      <c r="H264" s="165"/>
      <c r="I264" s="165" t="s">
        <v>189</v>
      </c>
      <c r="J264" s="289">
        <v>0</v>
      </c>
      <c r="K264" s="66">
        <v>750000000</v>
      </c>
      <c r="L264" s="97" t="s">
        <v>1464</v>
      </c>
      <c r="M264" s="165" t="s">
        <v>1465</v>
      </c>
      <c r="N264" s="97" t="s">
        <v>1464</v>
      </c>
      <c r="O264" s="96" t="s">
        <v>222</v>
      </c>
      <c r="P264" s="96" t="s">
        <v>669</v>
      </c>
      <c r="Q264" s="66" t="s">
        <v>516</v>
      </c>
      <c r="R264" s="154">
        <v>796</v>
      </c>
      <c r="S264" s="78" t="s">
        <v>435</v>
      </c>
      <c r="T264" s="78">
        <v>5</v>
      </c>
      <c r="U264" s="76">
        <v>234822</v>
      </c>
      <c r="V264" s="80">
        <v>1174110</v>
      </c>
      <c r="W264" s="80">
        <v>1315003.2</v>
      </c>
      <c r="X264" s="96"/>
      <c r="Y264" s="77">
        <v>2016</v>
      </c>
      <c r="Z264" s="96"/>
    </row>
    <row r="265" spans="3:26" s="51" customFormat="1" ht="180" customHeight="1" x14ac:dyDescent="0.25">
      <c r="C265" s="218" t="s">
        <v>1601</v>
      </c>
      <c r="D265" s="165" t="s">
        <v>501</v>
      </c>
      <c r="E265" s="165" t="s">
        <v>1486</v>
      </c>
      <c r="F265" s="165" t="s">
        <v>1487</v>
      </c>
      <c r="G265" s="165" t="s">
        <v>1488</v>
      </c>
      <c r="H265" s="165" t="s">
        <v>1489</v>
      </c>
      <c r="I265" s="165" t="s">
        <v>189</v>
      </c>
      <c r="J265" s="289">
        <v>0</v>
      </c>
      <c r="K265" s="66">
        <v>750000000</v>
      </c>
      <c r="L265" s="97" t="s">
        <v>1464</v>
      </c>
      <c r="M265" s="165" t="s">
        <v>1465</v>
      </c>
      <c r="N265" s="97" t="s">
        <v>1464</v>
      </c>
      <c r="O265" s="96" t="s">
        <v>222</v>
      </c>
      <c r="P265" s="96" t="s">
        <v>669</v>
      </c>
      <c r="Q265" s="66" t="s">
        <v>516</v>
      </c>
      <c r="R265" s="154">
        <v>796</v>
      </c>
      <c r="S265" s="78" t="s">
        <v>435</v>
      </c>
      <c r="T265" s="78">
        <v>5</v>
      </c>
      <c r="U265" s="76">
        <v>60715</v>
      </c>
      <c r="V265" s="80">
        <v>303575</v>
      </c>
      <c r="W265" s="80">
        <v>340004</v>
      </c>
      <c r="X265" s="96"/>
      <c r="Y265" s="77">
        <v>2016</v>
      </c>
      <c r="Z265" s="96"/>
    </row>
    <row r="266" spans="3:26" s="51" customFormat="1" ht="180" customHeight="1" x14ac:dyDescent="0.25">
      <c r="C266" s="218" t="s">
        <v>1602</v>
      </c>
      <c r="D266" s="165" t="s">
        <v>501</v>
      </c>
      <c r="E266" s="165" t="s">
        <v>1490</v>
      </c>
      <c r="F266" s="165" t="s">
        <v>1491</v>
      </c>
      <c r="G266" s="165" t="s">
        <v>1492</v>
      </c>
      <c r="H266" s="165"/>
      <c r="I266" s="165" t="s">
        <v>189</v>
      </c>
      <c r="J266" s="289">
        <v>0</v>
      </c>
      <c r="K266" s="66">
        <v>750000000</v>
      </c>
      <c r="L266" s="97" t="s">
        <v>1464</v>
      </c>
      <c r="M266" s="165" t="s">
        <v>1465</v>
      </c>
      <c r="N266" s="97" t="s">
        <v>1464</v>
      </c>
      <c r="O266" s="96" t="s">
        <v>222</v>
      </c>
      <c r="P266" s="96" t="s">
        <v>669</v>
      </c>
      <c r="Q266" s="66" t="s">
        <v>516</v>
      </c>
      <c r="R266" s="154">
        <v>796</v>
      </c>
      <c r="S266" s="78" t="s">
        <v>435</v>
      </c>
      <c r="T266" s="78">
        <v>12</v>
      </c>
      <c r="U266" s="76">
        <v>7411</v>
      </c>
      <c r="V266" s="80">
        <v>88932</v>
      </c>
      <c r="W266" s="80">
        <v>99603.839999999997</v>
      </c>
      <c r="X266" s="96"/>
      <c r="Y266" s="77">
        <v>2016</v>
      </c>
      <c r="Z266" s="96"/>
    </row>
    <row r="267" spans="3:26" s="51" customFormat="1" ht="180" customHeight="1" x14ac:dyDescent="0.25">
      <c r="C267" s="218" t="s">
        <v>1603</v>
      </c>
      <c r="D267" s="165" t="s">
        <v>501</v>
      </c>
      <c r="E267" s="165" t="s">
        <v>1493</v>
      </c>
      <c r="F267" s="165" t="s">
        <v>1494</v>
      </c>
      <c r="G267" s="165" t="s">
        <v>1495</v>
      </c>
      <c r="H267" s="165"/>
      <c r="I267" s="165" t="s">
        <v>189</v>
      </c>
      <c r="J267" s="289">
        <v>0</v>
      </c>
      <c r="K267" s="66">
        <v>750000000</v>
      </c>
      <c r="L267" s="97" t="s">
        <v>1464</v>
      </c>
      <c r="M267" s="165" t="s">
        <v>1465</v>
      </c>
      <c r="N267" s="97" t="s">
        <v>1464</v>
      </c>
      <c r="O267" s="96" t="s">
        <v>222</v>
      </c>
      <c r="P267" s="96" t="s">
        <v>669</v>
      </c>
      <c r="Q267" s="66" t="s">
        <v>516</v>
      </c>
      <c r="R267" s="154">
        <v>796</v>
      </c>
      <c r="S267" s="78" t="s">
        <v>435</v>
      </c>
      <c r="T267" s="78">
        <v>11</v>
      </c>
      <c r="U267" s="76">
        <v>16250</v>
      </c>
      <c r="V267" s="80">
        <v>178750</v>
      </c>
      <c r="W267" s="80">
        <v>200200</v>
      </c>
      <c r="X267" s="96"/>
      <c r="Y267" s="77">
        <v>2016</v>
      </c>
      <c r="Z267" s="96"/>
    </row>
    <row r="268" spans="3:26" s="51" customFormat="1" ht="180" customHeight="1" x14ac:dyDescent="0.25">
      <c r="C268" s="218" t="s">
        <v>1604</v>
      </c>
      <c r="D268" s="165" t="s">
        <v>501</v>
      </c>
      <c r="E268" s="165" t="s">
        <v>1496</v>
      </c>
      <c r="F268" s="165" t="s">
        <v>1497</v>
      </c>
      <c r="G268" s="165" t="s">
        <v>1498</v>
      </c>
      <c r="H268" s="165"/>
      <c r="I268" s="165" t="s">
        <v>189</v>
      </c>
      <c r="J268" s="289">
        <v>0</v>
      </c>
      <c r="K268" s="66">
        <v>750000000</v>
      </c>
      <c r="L268" s="97" t="s">
        <v>1464</v>
      </c>
      <c r="M268" s="165" t="s">
        <v>1465</v>
      </c>
      <c r="N268" s="97" t="s">
        <v>1464</v>
      </c>
      <c r="O268" s="96" t="s">
        <v>222</v>
      </c>
      <c r="P268" s="96" t="s">
        <v>669</v>
      </c>
      <c r="Q268" s="66" t="s">
        <v>516</v>
      </c>
      <c r="R268" s="154">
        <v>796</v>
      </c>
      <c r="S268" s="78" t="s">
        <v>435</v>
      </c>
      <c r="T268" s="78">
        <v>4</v>
      </c>
      <c r="U268" s="76">
        <v>92750</v>
      </c>
      <c r="V268" s="80">
        <v>371000</v>
      </c>
      <c r="W268" s="80">
        <v>415520</v>
      </c>
      <c r="X268" s="96"/>
      <c r="Y268" s="77">
        <v>2016</v>
      </c>
      <c r="Z268" s="96"/>
    </row>
    <row r="269" spans="3:26" s="51" customFormat="1" ht="27.75" customHeight="1" x14ac:dyDescent="0.25">
      <c r="C269" s="333" t="s">
        <v>24</v>
      </c>
      <c r="D269" s="334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7">
        <f>SUM(V33:V268)</f>
        <v>1075308069.2025003</v>
      </c>
      <c r="W269" s="57">
        <f>SUM(W33:W268)</f>
        <v>1204345037.5055988</v>
      </c>
      <c r="X269" s="52"/>
      <c r="Y269" s="62"/>
      <c r="Z269" s="52"/>
    </row>
    <row r="270" spans="3:26" s="51" customFormat="1" ht="12.75" x14ac:dyDescent="0.25">
      <c r="C270" s="344" t="s">
        <v>30</v>
      </c>
      <c r="D270" s="345"/>
      <c r="E270" s="345"/>
      <c r="F270" s="345"/>
      <c r="G270" s="345"/>
      <c r="H270" s="345"/>
      <c r="I270" s="345"/>
      <c r="J270" s="345"/>
      <c r="K270" s="345"/>
      <c r="L270" s="345"/>
      <c r="M270" s="345"/>
      <c r="N270" s="345"/>
      <c r="O270" s="345"/>
      <c r="P270" s="345"/>
      <c r="Q270" s="345"/>
      <c r="R270" s="345"/>
      <c r="S270" s="345"/>
      <c r="T270" s="345"/>
      <c r="U270" s="345"/>
      <c r="V270" s="345"/>
      <c r="W270" s="345"/>
      <c r="X270" s="345"/>
      <c r="Y270" s="345"/>
      <c r="Z270" s="346"/>
    </row>
    <row r="271" spans="3:26" s="51" customFormat="1" ht="132" customHeight="1" x14ac:dyDescent="0.2">
      <c r="C271" s="95" t="s">
        <v>35</v>
      </c>
      <c r="D271" s="66" t="s">
        <v>172</v>
      </c>
      <c r="E271" s="96" t="s">
        <v>173</v>
      </c>
      <c r="F271" s="97" t="s">
        <v>174</v>
      </c>
      <c r="G271" s="97" t="s">
        <v>174</v>
      </c>
      <c r="H271" s="97" t="s">
        <v>175</v>
      </c>
      <c r="I271" s="97" t="s">
        <v>176</v>
      </c>
      <c r="J271" s="98">
        <v>1</v>
      </c>
      <c r="K271" s="97">
        <v>750000000</v>
      </c>
      <c r="L271" s="59" t="s">
        <v>177</v>
      </c>
      <c r="M271" s="97" t="s">
        <v>178</v>
      </c>
      <c r="N271" s="97" t="s">
        <v>179</v>
      </c>
      <c r="O271" s="99"/>
      <c r="P271" s="97" t="s">
        <v>180</v>
      </c>
      <c r="Q271" s="74" t="s">
        <v>181</v>
      </c>
      <c r="R271" s="99"/>
      <c r="S271" s="99"/>
      <c r="T271" s="99"/>
      <c r="U271" s="99"/>
      <c r="V271" s="100">
        <v>27442520</v>
      </c>
      <c r="W271" s="101">
        <v>30735622.399999999</v>
      </c>
      <c r="X271" s="99"/>
      <c r="Y271" s="102">
        <v>2015</v>
      </c>
      <c r="Z271" s="103"/>
    </row>
    <row r="272" spans="3:26" s="51" customFormat="1" ht="120" customHeight="1" x14ac:dyDescent="0.25">
      <c r="C272" s="202" t="s">
        <v>818</v>
      </c>
      <c r="D272" s="203" t="s">
        <v>172</v>
      </c>
      <c r="E272" s="165" t="s">
        <v>182</v>
      </c>
      <c r="F272" s="97" t="s">
        <v>183</v>
      </c>
      <c r="G272" s="97" t="s">
        <v>183</v>
      </c>
      <c r="H272" s="97" t="s">
        <v>819</v>
      </c>
      <c r="I272" s="97" t="s">
        <v>184</v>
      </c>
      <c r="J272" s="204">
        <v>1</v>
      </c>
      <c r="K272" s="205">
        <v>750000000</v>
      </c>
      <c r="L272" s="206" t="s">
        <v>177</v>
      </c>
      <c r="M272" s="205" t="s">
        <v>178</v>
      </c>
      <c r="N272" s="205" t="s">
        <v>185</v>
      </c>
      <c r="O272" s="205"/>
      <c r="P272" s="205" t="s">
        <v>820</v>
      </c>
      <c r="Q272" s="207" t="s">
        <v>821</v>
      </c>
      <c r="R272" s="208"/>
      <c r="S272" s="208"/>
      <c r="T272" s="208"/>
      <c r="U272" s="208"/>
      <c r="V272" s="209">
        <v>0</v>
      </c>
      <c r="W272" s="210">
        <v>0</v>
      </c>
      <c r="X272" s="211"/>
      <c r="Y272" s="208">
        <v>2015</v>
      </c>
      <c r="Z272" s="212" t="s">
        <v>822</v>
      </c>
    </row>
    <row r="273" spans="3:26" s="51" customFormat="1" ht="120" customHeight="1" x14ac:dyDescent="0.2">
      <c r="C273" s="202" t="s">
        <v>823</v>
      </c>
      <c r="D273" s="203" t="s">
        <v>172</v>
      </c>
      <c r="E273" s="165" t="s">
        <v>182</v>
      </c>
      <c r="F273" s="97" t="s">
        <v>183</v>
      </c>
      <c r="G273" s="97" t="s">
        <v>183</v>
      </c>
      <c r="H273" s="97" t="s">
        <v>819</v>
      </c>
      <c r="I273" s="97" t="s">
        <v>184</v>
      </c>
      <c r="J273" s="204">
        <v>1</v>
      </c>
      <c r="K273" s="205">
        <v>750000000</v>
      </c>
      <c r="L273" s="206" t="s">
        <v>177</v>
      </c>
      <c r="M273" s="205" t="s">
        <v>241</v>
      </c>
      <c r="N273" s="205" t="s">
        <v>185</v>
      </c>
      <c r="O273" s="205"/>
      <c r="P273" s="205" t="s">
        <v>824</v>
      </c>
      <c r="Q273" s="207" t="s">
        <v>821</v>
      </c>
      <c r="R273" s="208"/>
      <c r="S273" s="208"/>
      <c r="T273" s="208"/>
      <c r="U273" s="208"/>
      <c r="V273" s="213">
        <v>4752157</v>
      </c>
      <c r="W273" s="210">
        <v>5322415.84</v>
      </c>
      <c r="X273" s="211"/>
      <c r="Y273" s="208">
        <v>2016</v>
      </c>
      <c r="Z273" s="214"/>
    </row>
    <row r="274" spans="3:26" s="51" customFormat="1" ht="162" customHeight="1" x14ac:dyDescent="0.25">
      <c r="C274" s="104" t="s">
        <v>36</v>
      </c>
      <c r="D274" s="52" t="s">
        <v>172</v>
      </c>
      <c r="E274" s="52" t="s">
        <v>238</v>
      </c>
      <c r="F274" s="52" t="s">
        <v>239</v>
      </c>
      <c r="G274" s="52" t="s">
        <v>239</v>
      </c>
      <c r="H274" s="52" t="s">
        <v>240</v>
      </c>
      <c r="I274" s="52" t="s">
        <v>176</v>
      </c>
      <c r="J274" s="72">
        <v>0.5</v>
      </c>
      <c r="K274" s="52">
        <v>750000000</v>
      </c>
      <c r="L274" s="59" t="s">
        <v>177</v>
      </c>
      <c r="M274" s="52" t="s">
        <v>241</v>
      </c>
      <c r="N274" s="105" t="s">
        <v>242</v>
      </c>
      <c r="O274" s="106"/>
      <c r="P274" s="52" t="s">
        <v>243</v>
      </c>
      <c r="Q274" s="52" t="s">
        <v>244</v>
      </c>
      <c r="R274" s="106"/>
      <c r="S274" s="106"/>
      <c r="T274" s="106"/>
      <c r="U274" s="106"/>
      <c r="V274" s="243">
        <v>0</v>
      </c>
      <c r="W274" s="243">
        <v>0</v>
      </c>
      <c r="X274" s="106"/>
      <c r="Y274" s="52">
        <v>2016</v>
      </c>
      <c r="Z274" s="52">
        <v>12</v>
      </c>
    </row>
    <row r="275" spans="3:26" s="51" customFormat="1" ht="162" customHeight="1" x14ac:dyDescent="0.25">
      <c r="C275" s="226" t="s">
        <v>1093</v>
      </c>
      <c r="D275" s="52" t="s">
        <v>172</v>
      </c>
      <c r="E275" s="52" t="s">
        <v>238</v>
      </c>
      <c r="F275" s="52" t="s">
        <v>239</v>
      </c>
      <c r="G275" s="52" t="s">
        <v>239</v>
      </c>
      <c r="H275" s="52" t="s">
        <v>240</v>
      </c>
      <c r="I275" s="52" t="s">
        <v>176</v>
      </c>
      <c r="J275" s="72">
        <v>0.5</v>
      </c>
      <c r="K275" s="52">
        <v>750000000</v>
      </c>
      <c r="L275" s="59" t="s">
        <v>177</v>
      </c>
      <c r="M275" s="52" t="s">
        <v>241</v>
      </c>
      <c r="N275" s="105" t="s">
        <v>1092</v>
      </c>
      <c r="O275" s="106"/>
      <c r="P275" s="52" t="s">
        <v>243</v>
      </c>
      <c r="Q275" s="52" t="s">
        <v>244</v>
      </c>
      <c r="R275" s="106"/>
      <c r="S275" s="106"/>
      <c r="T275" s="106"/>
      <c r="U275" s="106"/>
      <c r="V275" s="107">
        <v>10647150</v>
      </c>
      <c r="W275" s="108">
        <f>V275*1.12</f>
        <v>11924808.000000002</v>
      </c>
      <c r="X275" s="106"/>
      <c r="Y275" s="52">
        <v>2016</v>
      </c>
      <c r="Z275" s="106"/>
    </row>
    <row r="276" spans="3:26" s="51" customFormat="1" ht="147.75" customHeight="1" x14ac:dyDescent="0.25">
      <c r="C276" s="104" t="s">
        <v>37</v>
      </c>
      <c r="D276" s="52" t="s">
        <v>172</v>
      </c>
      <c r="E276" s="52" t="s">
        <v>238</v>
      </c>
      <c r="F276" s="52" t="s">
        <v>239</v>
      </c>
      <c r="G276" s="52" t="s">
        <v>239</v>
      </c>
      <c r="H276" s="52" t="s">
        <v>245</v>
      </c>
      <c r="I276" s="52" t="s">
        <v>176</v>
      </c>
      <c r="J276" s="72">
        <v>0.5</v>
      </c>
      <c r="K276" s="52">
        <v>750000000</v>
      </c>
      <c r="L276" s="59" t="s">
        <v>177</v>
      </c>
      <c r="M276" s="52" t="s">
        <v>241</v>
      </c>
      <c r="N276" s="105" t="s">
        <v>246</v>
      </c>
      <c r="O276" s="106"/>
      <c r="P276" s="52" t="s">
        <v>243</v>
      </c>
      <c r="Q276" s="52" t="s">
        <v>244</v>
      </c>
      <c r="R276" s="106"/>
      <c r="S276" s="106"/>
      <c r="T276" s="106"/>
      <c r="U276" s="106"/>
      <c r="V276" s="243">
        <v>0</v>
      </c>
      <c r="W276" s="243">
        <v>0</v>
      </c>
      <c r="X276" s="106"/>
      <c r="Y276" s="52">
        <v>2016</v>
      </c>
      <c r="Z276" s="52">
        <v>12</v>
      </c>
    </row>
    <row r="277" spans="3:26" s="51" customFormat="1" ht="147.75" customHeight="1" x14ac:dyDescent="0.25">
      <c r="C277" s="226" t="s">
        <v>1095</v>
      </c>
      <c r="D277" s="52" t="s">
        <v>172</v>
      </c>
      <c r="E277" s="52" t="s">
        <v>238</v>
      </c>
      <c r="F277" s="52" t="s">
        <v>239</v>
      </c>
      <c r="G277" s="52" t="s">
        <v>239</v>
      </c>
      <c r="H277" s="52" t="s">
        <v>245</v>
      </c>
      <c r="I277" s="52" t="s">
        <v>176</v>
      </c>
      <c r="J277" s="72">
        <v>0.5</v>
      </c>
      <c r="K277" s="52">
        <v>750000000</v>
      </c>
      <c r="L277" s="59" t="s">
        <v>177</v>
      </c>
      <c r="M277" s="52" t="s">
        <v>241</v>
      </c>
      <c r="N277" s="105" t="s">
        <v>1094</v>
      </c>
      <c r="O277" s="106"/>
      <c r="P277" s="52" t="s">
        <v>243</v>
      </c>
      <c r="Q277" s="52" t="s">
        <v>244</v>
      </c>
      <c r="R277" s="106"/>
      <c r="S277" s="106"/>
      <c r="T277" s="106"/>
      <c r="U277" s="106"/>
      <c r="V277" s="57">
        <v>4438613.12</v>
      </c>
      <c r="W277" s="57">
        <f>V277*1.12</f>
        <v>4971246.6944000004</v>
      </c>
      <c r="X277" s="106"/>
      <c r="Y277" s="52">
        <v>2016</v>
      </c>
      <c r="Z277" s="106"/>
    </row>
    <row r="278" spans="3:26" s="51" customFormat="1" ht="276" customHeight="1" x14ac:dyDescent="0.25">
      <c r="C278" s="104" t="s">
        <v>87</v>
      </c>
      <c r="D278" s="299" t="s">
        <v>247</v>
      </c>
      <c r="E278" s="300" t="s">
        <v>248</v>
      </c>
      <c r="F278" s="300" t="s">
        <v>249</v>
      </c>
      <c r="G278" s="300" t="s">
        <v>250</v>
      </c>
      <c r="H278" s="301" t="s">
        <v>251</v>
      </c>
      <c r="I278" s="302" t="s">
        <v>176</v>
      </c>
      <c r="J278" s="303">
        <v>0.5</v>
      </c>
      <c r="K278" s="299">
        <v>750000000</v>
      </c>
      <c r="L278" s="304" t="s">
        <v>252</v>
      </c>
      <c r="M278" s="304" t="s">
        <v>241</v>
      </c>
      <c r="N278" s="305" t="s">
        <v>253</v>
      </c>
      <c r="O278" s="299"/>
      <c r="P278" s="306" t="s">
        <v>254</v>
      </c>
      <c r="Q278" s="299" t="s">
        <v>255</v>
      </c>
      <c r="R278" s="299"/>
      <c r="S278" s="299"/>
      <c r="T278" s="299"/>
      <c r="U278" s="307"/>
      <c r="V278" s="307">
        <v>0</v>
      </c>
      <c r="W278" s="307">
        <v>0</v>
      </c>
      <c r="X278" s="299"/>
      <c r="Y278" s="299">
        <v>2016</v>
      </c>
      <c r="Z278" s="299" t="s">
        <v>1633</v>
      </c>
    </row>
    <row r="279" spans="3:26" s="51" customFormat="1" ht="276" customHeight="1" x14ac:dyDescent="0.25">
      <c r="C279" s="268" t="s">
        <v>1636</v>
      </c>
      <c r="D279" s="299" t="s">
        <v>247</v>
      </c>
      <c r="E279" s="300" t="s">
        <v>248</v>
      </c>
      <c r="F279" s="300" t="s">
        <v>249</v>
      </c>
      <c r="G279" s="300" t="s">
        <v>250</v>
      </c>
      <c r="H279" s="308" t="s">
        <v>251</v>
      </c>
      <c r="I279" s="302" t="s">
        <v>176</v>
      </c>
      <c r="J279" s="303">
        <v>0.5</v>
      </c>
      <c r="K279" s="299">
        <v>750000000</v>
      </c>
      <c r="L279" s="304" t="s">
        <v>252</v>
      </c>
      <c r="M279" s="304" t="s">
        <v>642</v>
      </c>
      <c r="N279" s="309" t="s">
        <v>1634</v>
      </c>
      <c r="O279" s="310"/>
      <c r="P279" s="306" t="s">
        <v>243</v>
      </c>
      <c r="Q279" s="299" t="s">
        <v>1635</v>
      </c>
      <c r="R279" s="310"/>
      <c r="S279" s="310"/>
      <c r="T279" s="310"/>
      <c r="U279" s="311"/>
      <c r="V279" s="307">
        <v>129879116.64</v>
      </c>
      <c r="W279" s="307">
        <v>145464610.63999999</v>
      </c>
      <c r="X279" s="299"/>
      <c r="Y279" s="299">
        <v>2016</v>
      </c>
      <c r="Z279" s="299"/>
    </row>
    <row r="280" spans="3:26" s="51" customFormat="1" ht="147.75" customHeight="1" x14ac:dyDescent="0.25">
      <c r="C280" s="104" t="s">
        <v>88</v>
      </c>
      <c r="D280" s="66" t="s">
        <v>501</v>
      </c>
      <c r="E280" s="66" t="s">
        <v>534</v>
      </c>
      <c r="F280" s="66" t="s">
        <v>535</v>
      </c>
      <c r="G280" s="66" t="s">
        <v>535</v>
      </c>
      <c r="H280" s="66" t="s">
        <v>536</v>
      </c>
      <c r="I280" s="73" t="s">
        <v>189</v>
      </c>
      <c r="J280" s="74">
        <v>0.8</v>
      </c>
      <c r="K280" s="66">
        <v>750000000</v>
      </c>
      <c r="L280" s="66" t="s">
        <v>506</v>
      </c>
      <c r="M280" s="73" t="s">
        <v>396</v>
      </c>
      <c r="N280" s="66" t="s">
        <v>177</v>
      </c>
      <c r="O280" s="76"/>
      <c r="P280" s="112" t="s">
        <v>537</v>
      </c>
      <c r="Q280" s="66" t="s">
        <v>538</v>
      </c>
      <c r="R280" s="77"/>
      <c r="S280" s="77"/>
      <c r="T280" s="77"/>
      <c r="U280" s="80"/>
      <c r="V280" s="80">
        <v>1746000</v>
      </c>
      <c r="W280" s="80">
        <v>1955520</v>
      </c>
      <c r="X280" s="66"/>
      <c r="Y280" s="81">
        <v>2015</v>
      </c>
      <c r="Z280" s="80"/>
    </row>
    <row r="281" spans="3:26" s="51" customFormat="1" ht="186" customHeight="1" x14ac:dyDescent="0.25">
      <c r="C281" s="104" t="s">
        <v>92</v>
      </c>
      <c r="D281" s="66" t="s">
        <v>501</v>
      </c>
      <c r="E281" s="66" t="s">
        <v>539</v>
      </c>
      <c r="F281" s="66" t="s">
        <v>540</v>
      </c>
      <c r="G281" s="66" t="s">
        <v>540</v>
      </c>
      <c r="H281" s="66" t="s">
        <v>541</v>
      </c>
      <c r="I281" s="73" t="s">
        <v>189</v>
      </c>
      <c r="J281" s="74">
        <v>0.8</v>
      </c>
      <c r="K281" s="66">
        <v>750000000</v>
      </c>
      <c r="L281" s="66" t="s">
        <v>506</v>
      </c>
      <c r="M281" s="73" t="s">
        <v>396</v>
      </c>
      <c r="N281" s="66" t="s">
        <v>177</v>
      </c>
      <c r="O281" s="76"/>
      <c r="P281" s="112" t="s">
        <v>537</v>
      </c>
      <c r="Q281" s="66" t="s">
        <v>538</v>
      </c>
      <c r="R281" s="77"/>
      <c r="S281" s="77"/>
      <c r="T281" s="77"/>
      <c r="U281" s="80"/>
      <c r="V281" s="80">
        <v>1706677</v>
      </c>
      <c r="W281" s="80">
        <v>1911478.24</v>
      </c>
      <c r="X281" s="66"/>
      <c r="Y281" s="81">
        <v>2015</v>
      </c>
      <c r="Z281" s="80"/>
    </row>
    <row r="282" spans="3:26" s="51" customFormat="1" ht="223.5" customHeight="1" x14ac:dyDescent="0.25">
      <c r="C282" s="104" t="s">
        <v>93</v>
      </c>
      <c r="D282" s="66" t="s">
        <v>501</v>
      </c>
      <c r="E282" s="66" t="s">
        <v>542</v>
      </c>
      <c r="F282" s="66" t="s">
        <v>543</v>
      </c>
      <c r="G282" s="66" t="s">
        <v>544</v>
      </c>
      <c r="H282" s="66" t="s">
        <v>545</v>
      </c>
      <c r="I282" s="73" t="s">
        <v>189</v>
      </c>
      <c r="J282" s="74">
        <v>0.8</v>
      </c>
      <c r="K282" s="66">
        <v>750000000</v>
      </c>
      <c r="L282" s="66" t="s">
        <v>506</v>
      </c>
      <c r="M282" s="73" t="s">
        <v>396</v>
      </c>
      <c r="N282" s="66" t="s">
        <v>177</v>
      </c>
      <c r="O282" s="76"/>
      <c r="P282" s="112" t="s">
        <v>537</v>
      </c>
      <c r="Q282" s="66" t="s">
        <v>538</v>
      </c>
      <c r="R282" s="77"/>
      <c r="S282" s="77"/>
      <c r="T282" s="77"/>
      <c r="U282" s="80"/>
      <c r="V282" s="80">
        <v>1750000</v>
      </c>
      <c r="W282" s="80">
        <v>1960000</v>
      </c>
      <c r="X282" s="66"/>
      <c r="Y282" s="81">
        <v>2015</v>
      </c>
      <c r="Z282" s="80"/>
    </row>
    <row r="283" spans="3:26" s="51" customFormat="1" ht="223.5" customHeight="1" x14ac:dyDescent="0.25">
      <c r="C283" s="104" t="s">
        <v>94</v>
      </c>
      <c r="D283" s="66" t="s">
        <v>172</v>
      </c>
      <c r="E283" s="66" t="s">
        <v>605</v>
      </c>
      <c r="F283" s="66" t="s">
        <v>606</v>
      </c>
      <c r="G283" s="66" t="s">
        <v>606</v>
      </c>
      <c r="H283" s="66" t="s">
        <v>607</v>
      </c>
      <c r="I283" s="73" t="s">
        <v>189</v>
      </c>
      <c r="J283" s="74">
        <v>0.8</v>
      </c>
      <c r="K283" s="66">
        <v>750000000</v>
      </c>
      <c r="L283" s="66" t="s">
        <v>506</v>
      </c>
      <c r="M283" s="73" t="s">
        <v>396</v>
      </c>
      <c r="N283" s="66" t="s">
        <v>177</v>
      </c>
      <c r="O283" s="76"/>
      <c r="P283" s="112" t="s">
        <v>537</v>
      </c>
      <c r="Q283" s="66" t="s">
        <v>538</v>
      </c>
      <c r="R283" s="77"/>
      <c r="S283" s="77"/>
      <c r="T283" s="77"/>
      <c r="U283" s="80"/>
      <c r="V283" s="80">
        <v>1748000</v>
      </c>
      <c r="W283" s="80">
        <f>V283*1.12</f>
        <v>1957760.0000000002</v>
      </c>
      <c r="X283" s="66"/>
      <c r="Y283" s="77">
        <v>2015</v>
      </c>
      <c r="Z283" s="80"/>
    </row>
    <row r="284" spans="3:26" s="51" customFormat="1" ht="223.5" customHeight="1" x14ac:dyDescent="0.25">
      <c r="C284" s="104" t="s">
        <v>95</v>
      </c>
      <c r="D284" s="66" t="s">
        <v>172</v>
      </c>
      <c r="E284" s="66" t="s">
        <v>608</v>
      </c>
      <c r="F284" s="66" t="s">
        <v>609</v>
      </c>
      <c r="G284" s="66" t="s">
        <v>609</v>
      </c>
      <c r="H284" s="66" t="s">
        <v>610</v>
      </c>
      <c r="I284" s="73" t="s">
        <v>189</v>
      </c>
      <c r="J284" s="74">
        <v>0.8</v>
      </c>
      <c r="K284" s="66">
        <v>750000000</v>
      </c>
      <c r="L284" s="66" t="s">
        <v>506</v>
      </c>
      <c r="M284" s="73" t="s">
        <v>396</v>
      </c>
      <c r="N284" s="66" t="s">
        <v>177</v>
      </c>
      <c r="O284" s="76"/>
      <c r="P284" s="112" t="s">
        <v>537</v>
      </c>
      <c r="Q284" s="66" t="s">
        <v>538</v>
      </c>
      <c r="R284" s="77"/>
      <c r="S284" s="77"/>
      <c r="T284" s="77"/>
      <c r="U284" s="80"/>
      <c r="V284" s="80">
        <v>1582708</v>
      </c>
      <c r="W284" s="80">
        <f>V284*1.12</f>
        <v>1772632.9600000002</v>
      </c>
      <c r="X284" s="66"/>
      <c r="Y284" s="77">
        <v>2015</v>
      </c>
      <c r="Z284" s="80"/>
    </row>
    <row r="285" spans="3:26" s="51" customFormat="1" ht="181.5" customHeight="1" x14ac:dyDescent="0.2">
      <c r="C285" s="104" t="s">
        <v>96</v>
      </c>
      <c r="D285" s="66" t="s">
        <v>501</v>
      </c>
      <c r="E285" s="66" t="s">
        <v>546</v>
      </c>
      <c r="F285" s="66" t="s">
        <v>547</v>
      </c>
      <c r="G285" s="66" t="s">
        <v>547</v>
      </c>
      <c r="H285" s="66" t="s">
        <v>548</v>
      </c>
      <c r="I285" s="73" t="s">
        <v>189</v>
      </c>
      <c r="J285" s="74">
        <v>0.8</v>
      </c>
      <c r="K285" s="66">
        <v>750000000</v>
      </c>
      <c r="L285" s="66" t="s">
        <v>506</v>
      </c>
      <c r="M285" s="73" t="s">
        <v>396</v>
      </c>
      <c r="N285" s="66" t="s">
        <v>177</v>
      </c>
      <c r="O285" s="76"/>
      <c r="P285" s="112" t="s">
        <v>537</v>
      </c>
      <c r="Q285" s="66" t="s">
        <v>538</v>
      </c>
      <c r="R285" s="77"/>
      <c r="S285" s="77"/>
      <c r="T285" s="77"/>
      <c r="U285" s="80"/>
      <c r="V285" s="80">
        <v>4000000</v>
      </c>
      <c r="W285" s="80">
        <v>4480000</v>
      </c>
      <c r="X285" s="48"/>
      <c r="Y285" s="81">
        <v>2015</v>
      </c>
      <c r="Z285" s="80"/>
    </row>
    <row r="286" spans="3:26" s="51" customFormat="1" ht="202.5" customHeight="1" x14ac:dyDescent="0.2">
      <c r="C286" s="104" t="s">
        <v>611</v>
      </c>
      <c r="D286" s="66" t="s">
        <v>501</v>
      </c>
      <c r="E286" s="66" t="s">
        <v>549</v>
      </c>
      <c r="F286" s="66" t="s">
        <v>550</v>
      </c>
      <c r="G286" s="66" t="s">
        <v>550</v>
      </c>
      <c r="H286" s="66" t="s">
        <v>551</v>
      </c>
      <c r="I286" s="73" t="s">
        <v>189</v>
      </c>
      <c r="J286" s="74">
        <v>0.8</v>
      </c>
      <c r="K286" s="66">
        <v>750000000</v>
      </c>
      <c r="L286" s="66" t="s">
        <v>506</v>
      </c>
      <c r="M286" s="73" t="s">
        <v>396</v>
      </c>
      <c r="N286" s="66" t="s">
        <v>177</v>
      </c>
      <c r="O286" s="76"/>
      <c r="P286" s="112" t="s">
        <v>537</v>
      </c>
      <c r="Q286" s="66" t="s">
        <v>538</v>
      </c>
      <c r="R286" s="77"/>
      <c r="S286" s="77"/>
      <c r="T286" s="77"/>
      <c r="U286" s="80"/>
      <c r="V286" s="80">
        <v>12187340</v>
      </c>
      <c r="W286" s="80">
        <v>13649820.800000001</v>
      </c>
      <c r="X286" s="48"/>
      <c r="Y286" s="81">
        <v>2015</v>
      </c>
      <c r="Z286" s="80"/>
    </row>
    <row r="287" spans="3:26" s="51" customFormat="1" ht="176.25" customHeight="1" x14ac:dyDescent="0.2">
      <c r="C287" s="104" t="s">
        <v>612</v>
      </c>
      <c r="D287" s="66" t="s">
        <v>501</v>
      </c>
      <c r="E287" s="66" t="s">
        <v>552</v>
      </c>
      <c r="F287" s="66" t="s">
        <v>553</v>
      </c>
      <c r="G287" s="66" t="s">
        <v>553</v>
      </c>
      <c r="H287" s="66" t="s">
        <v>554</v>
      </c>
      <c r="I287" s="73" t="s">
        <v>189</v>
      </c>
      <c r="J287" s="74">
        <v>0.8</v>
      </c>
      <c r="K287" s="66">
        <v>750000000</v>
      </c>
      <c r="L287" s="66" t="s">
        <v>506</v>
      </c>
      <c r="M287" s="73" t="s">
        <v>396</v>
      </c>
      <c r="N287" s="66" t="s">
        <v>177</v>
      </c>
      <c r="O287" s="76"/>
      <c r="P287" s="112" t="s">
        <v>537</v>
      </c>
      <c r="Q287" s="66" t="s">
        <v>538</v>
      </c>
      <c r="R287" s="77"/>
      <c r="S287" s="77"/>
      <c r="T287" s="77"/>
      <c r="U287" s="80"/>
      <c r="V287" s="80">
        <v>12187340</v>
      </c>
      <c r="W287" s="80">
        <v>13649820.800000001</v>
      </c>
      <c r="X287" s="48"/>
      <c r="Y287" s="81">
        <v>2015</v>
      </c>
      <c r="Z287" s="80"/>
    </row>
    <row r="288" spans="3:26" s="51" customFormat="1" ht="176.25" customHeight="1" x14ac:dyDescent="0.25">
      <c r="C288" s="104" t="s">
        <v>645</v>
      </c>
      <c r="D288" s="321" t="s">
        <v>172</v>
      </c>
      <c r="E288" s="321" t="s">
        <v>638</v>
      </c>
      <c r="F288" s="322" t="s">
        <v>639</v>
      </c>
      <c r="G288" s="322" t="s">
        <v>639</v>
      </c>
      <c r="H288" s="205" t="s">
        <v>640</v>
      </c>
      <c r="I288" s="205" t="s">
        <v>201</v>
      </c>
      <c r="J288" s="204">
        <v>1</v>
      </c>
      <c r="K288" s="205">
        <v>750000000</v>
      </c>
      <c r="L288" s="205" t="s">
        <v>641</v>
      </c>
      <c r="M288" s="219" t="s">
        <v>642</v>
      </c>
      <c r="N288" s="205" t="s">
        <v>641</v>
      </c>
      <c r="O288" s="205"/>
      <c r="P288" s="219" t="s">
        <v>643</v>
      </c>
      <c r="Q288" s="205" t="s">
        <v>644</v>
      </c>
      <c r="R288" s="205"/>
      <c r="S288" s="205"/>
      <c r="T288" s="205"/>
      <c r="U288" s="205"/>
      <c r="V288" s="323">
        <v>0</v>
      </c>
      <c r="W288" s="323">
        <v>0</v>
      </c>
      <c r="X288" s="324"/>
      <c r="Y288" s="205">
        <v>2016</v>
      </c>
      <c r="Z288" s="205">
        <v>11.14</v>
      </c>
    </row>
    <row r="289" spans="3:26" s="51" customFormat="1" ht="176.25" customHeight="1" x14ac:dyDescent="0.25">
      <c r="C289" s="320" t="s">
        <v>1674</v>
      </c>
      <c r="D289" s="321" t="s">
        <v>172</v>
      </c>
      <c r="E289" s="321" t="s">
        <v>638</v>
      </c>
      <c r="F289" s="322" t="s">
        <v>639</v>
      </c>
      <c r="G289" s="322" t="s">
        <v>639</v>
      </c>
      <c r="H289" s="205" t="s">
        <v>640</v>
      </c>
      <c r="I289" s="205" t="s">
        <v>201</v>
      </c>
      <c r="J289" s="204">
        <v>1</v>
      </c>
      <c r="K289" s="205">
        <v>750000000</v>
      </c>
      <c r="L289" s="205" t="s">
        <v>641</v>
      </c>
      <c r="M289" s="219" t="s">
        <v>1229</v>
      </c>
      <c r="N289" s="205" t="s">
        <v>641</v>
      </c>
      <c r="O289" s="205"/>
      <c r="P289" s="219" t="s">
        <v>1673</v>
      </c>
      <c r="Q289" s="205" t="s">
        <v>644</v>
      </c>
      <c r="R289" s="205"/>
      <c r="S289" s="205"/>
      <c r="T289" s="205"/>
      <c r="U289" s="205"/>
      <c r="V289" s="323">
        <v>7078571</v>
      </c>
      <c r="W289" s="323">
        <v>7928000</v>
      </c>
      <c r="X289" s="324"/>
      <c r="Y289" s="205">
        <v>2016</v>
      </c>
      <c r="Z289" s="205"/>
    </row>
    <row r="290" spans="3:26" s="51" customFormat="1" ht="176.25" customHeight="1" x14ac:dyDescent="0.25">
      <c r="C290" s="104" t="s">
        <v>708</v>
      </c>
      <c r="D290" s="66" t="s">
        <v>172</v>
      </c>
      <c r="E290" s="96" t="s">
        <v>690</v>
      </c>
      <c r="F290" s="97" t="s">
        <v>691</v>
      </c>
      <c r="G290" s="97" t="s">
        <v>692</v>
      </c>
      <c r="H290" s="97" t="s">
        <v>693</v>
      </c>
      <c r="I290" s="97" t="s">
        <v>176</v>
      </c>
      <c r="J290" s="98">
        <v>1</v>
      </c>
      <c r="K290" s="97">
        <v>750000000</v>
      </c>
      <c r="L290" s="59" t="s">
        <v>177</v>
      </c>
      <c r="M290" s="97" t="s">
        <v>694</v>
      </c>
      <c r="N290" s="97" t="s">
        <v>695</v>
      </c>
      <c r="O290" s="96"/>
      <c r="P290" s="97" t="s">
        <v>696</v>
      </c>
      <c r="Q290" s="74" t="s">
        <v>181</v>
      </c>
      <c r="R290" s="96"/>
      <c r="S290" s="96"/>
      <c r="T290" s="96"/>
      <c r="U290" s="96"/>
      <c r="V290" s="100">
        <v>13637962</v>
      </c>
      <c r="W290" s="101">
        <f>V290*1.12</f>
        <v>15274517.440000001</v>
      </c>
      <c r="X290" s="96"/>
      <c r="Y290" s="96">
        <v>2016</v>
      </c>
      <c r="Z290" s="115"/>
    </row>
    <row r="291" spans="3:26" s="51" customFormat="1" ht="176.25" customHeight="1" x14ac:dyDescent="0.25">
      <c r="C291" s="104" t="s">
        <v>709</v>
      </c>
      <c r="D291" s="203" t="s">
        <v>172</v>
      </c>
      <c r="E291" s="208" t="s">
        <v>697</v>
      </c>
      <c r="F291" s="205" t="s">
        <v>698</v>
      </c>
      <c r="G291" s="205" t="s">
        <v>698</v>
      </c>
      <c r="H291" s="97" t="s">
        <v>699</v>
      </c>
      <c r="I291" s="97" t="s">
        <v>176</v>
      </c>
      <c r="J291" s="98">
        <v>1</v>
      </c>
      <c r="K291" s="97">
        <v>750000000</v>
      </c>
      <c r="L291" s="206" t="s">
        <v>177</v>
      </c>
      <c r="M291" s="205" t="s">
        <v>694</v>
      </c>
      <c r="N291" s="205" t="s">
        <v>700</v>
      </c>
      <c r="O291" s="208"/>
      <c r="P291" s="205" t="s">
        <v>696</v>
      </c>
      <c r="Q291" s="207" t="s">
        <v>181</v>
      </c>
      <c r="R291" s="208"/>
      <c r="S291" s="208"/>
      <c r="T291" s="208"/>
      <c r="U291" s="208"/>
      <c r="V291" s="240">
        <v>0</v>
      </c>
      <c r="W291" s="241">
        <f>V291*1.12</f>
        <v>0</v>
      </c>
      <c r="X291" s="208"/>
      <c r="Y291" s="208">
        <v>2016</v>
      </c>
      <c r="Z291" s="212">
        <v>7</v>
      </c>
    </row>
    <row r="292" spans="3:26" s="51" customFormat="1" ht="176.25" customHeight="1" x14ac:dyDescent="0.25">
      <c r="C292" s="250" t="s">
        <v>1160</v>
      </c>
      <c r="D292" s="203" t="s">
        <v>172</v>
      </c>
      <c r="E292" s="208" t="s">
        <v>697</v>
      </c>
      <c r="F292" s="205" t="s">
        <v>698</v>
      </c>
      <c r="G292" s="205" t="s">
        <v>698</v>
      </c>
      <c r="H292" s="97" t="s">
        <v>699</v>
      </c>
      <c r="I292" s="97" t="s">
        <v>201</v>
      </c>
      <c r="J292" s="98">
        <v>1</v>
      </c>
      <c r="K292" s="97">
        <v>750000000</v>
      </c>
      <c r="L292" s="206" t="s">
        <v>177</v>
      </c>
      <c r="M292" s="205" t="s">
        <v>694</v>
      </c>
      <c r="N292" s="205" t="s">
        <v>700</v>
      </c>
      <c r="O292" s="208"/>
      <c r="P292" s="205" t="s">
        <v>696</v>
      </c>
      <c r="Q292" s="207" t="s">
        <v>181</v>
      </c>
      <c r="R292" s="208"/>
      <c r="S292" s="208"/>
      <c r="T292" s="208"/>
      <c r="U292" s="208"/>
      <c r="V292" s="240">
        <v>3249832</v>
      </c>
      <c r="W292" s="241">
        <f>V292*1.12</f>
        <v>3639811.8400000003</v>
      </c>
      <c r="X292" s="208"/>
      <c r="Y292" s="208">
        <v>2016</v>
      </c>
      <c r="Z292" s="212"/>
    </row>
    <row r="293" spans="3:26" s="51" customFormat="1" ht="176.25" customHeight="1" x14ac:dyDescent="0.2">
      <c r="C293" s="104" t="s">
        <v>710</v>
      </c>
      <c r="D293" s="203" t="s">
        <v>172</v>
      </c>
      <c r="E293" s="208" t="s">
        <v>173</v>
      </c>
      <c r="F293" s="205" t="s">
        <v>174</v>
      </c>
      <c r="G293" s="205" t="s">
        <v>174</v>
      </c>
      <c r="H293" s="97" t="s">
        <v>701</v>
      </c>
      <c r="I293" s="97" t="s">
        <v>176</v>
      </c>
      <c r="J293" s="204">
        <v>1</v>
      </c>
      <c r="K293" s="205">
        <v>750000000</v>
      </c>
      <c r="L293" s="206" t="s">
        <v>177</v>
      </c>
      <c r="M293" s="97" t="s">
        <v>702</v>
      </c>
      <c r="N293" s="97" t="s">
        <v>703</v>
      </c>
      <c r="O293" s="99"/>
      <c r="P293" s="97" t="s">
        <v>704</v>
      </c>
      <c r="Q293" s="207" t="s">
        <v>181</v>
      </c>
      <c r="R293" s="239"/>
      <c r="S293" s="239"/>
      <c r="T293" s="239"/>
      <c r="U293" s="239"/>
      <c r="V293" s="240">
        <v>0</v>
      </c>
      <c r="W293" s="241">
        <v>0</v>
      </c>
      <c r="X293" s="242"/>
      <c r="Y293" s="96">
        <v>2016</v>
      </c>
      <c r="Z293" s="212">
        <v>14</v>
      </c>
    </row>
    <row r="294" spans="3:26" s="51" customFormat="1" ht="176.25" customHeight="1" x14ac:dyDescent="0.2">
      <c r="C294" s="225" t="s">
        <v>1081</v>
      </c>
      <c r="D294" s="203" t="s">
        <v>172</v>
      </c>
      <c r="E294" s="208" t="s">
        <v>173</v>
      </c>
      <c r="F294" s="205" t="s">
        <v>174</v>
      </c>
      <c r="G294" s="205" t="s">
        <v>174</v>
      </c>
      <c r="H294" s="97" t="s">
        <v>1079</v>
      </c>
      <c r="I294" s="97" t="s">
        <v>176</v>
      </c>
      <c r="J294" s="204">
        <v>1</v>
      </c>
      <c r="K294" s="205">
        <v>750000000</v>
      </c>
      <c r="L294" s="206" t="s">
        <v>177</v>
      </c>
      <c r="M294" s="97" t="s">
        <v>702</v>
      </c>
      <c r="N294" s="97" t="s">
        <v>703</v>
      </c>
      <c r="O294" s="99"/>
      <c r="P294" s="97" t="s">
        <v>1080</v>
      </c>
      <c r="Q294" s="207" t="s">
        <v>181</v>
      </c>
      <c r="R294" s="239"/>
      <c r="S294" s="239"/>
      <c r="T294" s="239"/>
      <c r="U294" s="239"/>
      <c r="V294" s="240">
        <v>15948100</v>
      </c>
      <c r="W294" s="241">
        <v>17861872</v>
      </c>
      <c r="X294" s="242"/>
      <c r="Y294" s="96">
        <v>2016</v>
      </c>
      <c r="Z294" s="212"/>
    </row>
    <row r="295" spans="3:26" s="51" customFormat="1" ht="176.25" customHeight="1" x14ac:dyDescent="0.2">
      <c r="C295" s="104" t="s">
        <v>711</v>
      </c>
      <c r="D295" s="203" t="s">
        <v>172</v>
      </c>
      <c r="E295" s="208" t="s">
        <v>173</v>
      </c>
      <c r="F295" s="205" t="s">
        <v>174</v>
      </c>
      <c r="G295" s="205" t="s">
        <v>174</v>
      </c>
      <c r="H295" s="97" t="s">
        <v>1082</v>
      </c>
      <c r="I295" s="97" t="s">
        <v>176</v>
      </c>
      <c r="J295" s="98">
        <v>1</v>
      </c>
      <c r="K295" s="97">
        <v>750000000</v>
      </c>
      <c r="L295" s="59" t="s">
        <v>177</v>
      </c>
      <c r="M295" s="97" t="s">
        <v>705</v>
      </c>
      <c r="N295" s="97" t="s">
        <v>185</v>
      </c>
      <c r="O295" s="99"/>
      <c r="P295" s="97" t="s">
        <v>706</v>
      </c>
      <c r="Q295" s="74" t="s">
        <v>181</v>
      </c>
      <c r="R295" s="99"/>
      <c r="S295" s="99"/>
      <c r="T295" s="99"/>
      <c r="U295" s="99"/>
      <c r="V295" s="100">
        <v>0</v>
      </c>
      <c r="W295" s="101">
        <v>0</v>
      </c>
      <c r="X295" s="242"/>
      <c r="Y295" s="96">
        <v>2016</v>
      </c>
      <c r="Z295" s="212" t="s">
        <v>1083</v>
      </c>
    </row>
    <row r="296" spans="3:26" s="51" customFormat="1" ht="176.25" customHeight="1" x14ac:dyDescent="0.2">
      <c r="C296" s="225" t="s">
        <v>1086</v>
      </c>
      <c r="D296" s="203" t="s">
        <v>172</v>
      </c>
      <c r="E296" s="208" t="s">
        <v>173</v>
      </c>
      <c r="F296" s="205" t="s">
        <v>174</v>
      </c>
      <c r="G296" s="205" t="s">
        <v>174</v>
      </c>
      <c r="H296" s="97" t="s">
        <v>1084</v>
      </c>
      <c r="I296" s="97" t="s">
        <v>176</v>
      </c>
      <c r="J296" s="98">
        <v>1</v>
      </c>
      <c r="K296" s="97">
        <v>750000000</v>
      </c>
      <c r="L296" s="59" t="s">
        <v>177</v>
      </c>
      <c r="M296" s="97" t="s">
        <v>702</v>
      </c>
      <c r="N296" s="97" t="s">
        <v>185</v>
      </c>
      <c r="O296" s="99"/>
      <c r="P296" s="97" t="s">
        <v>1085</v>
      </c>
      <c r="Q296" s="74" t="s">
        <v>181</v>
      </c>
      <c r="R296" s="99"/>
      <c r="S296" s="99"/>
      <c r="T296" s="99"/>
      <c r="U296" s="99"/>
      <c r="V296" s="100">
        <v>8833000</v>
      </c>
      <c r="W296" s="101">
        <f>V296*1.12</f>
        <v>9892960.0000000019</v>
      </c>
      <c r="X296" s="242"/>
      <c r="Y296" s="96">
        <v>2016</v>
      </c>
      <c r="Z296" s="212"/>
    </row>
    <row r="297" spans="3:26" s="51" customFormat="1" ht="176.25" customHeight="1" x14ac:dyDescent="0.2">
      <c r="C297" s="104" t="s">
        <v>712</v>
      </c>
      <c r="D297" s="203" t="s">
        <v>172</v>
      </c>
      <c r="E297" s="208" t="s">
        <v>173</v>
      </c>
      <c r="F297" s="97" t="s">
        <v>174</v>
      </c>
      <c r="G297" s="97" t="s">
        <v>174</v>
      </c>
      <c r="H297" s="97" t="s">
        <v>1087</v>
      </c>
      <c r="I297" s="97" t="s">
        <v>176</v>
      </c>
      <c r="J297" s="98">
        <v>1</v>
      </c>
      <c r="K297" s="97">
        <v>750000000</v>
      </c>
      <c r="L297" s="59" t="s">
        <v>177</v>
      </c>
      <c r="M297" s="97" t="s">
        <v>705</v>
      </c>
      <c r="N297" s="97" t="s">
        <v>185</v>
      </c>
      <c r="O297" s="99"/>
      <c r="P297" s="97" t="s">
        <v>706</v>
      </c>
      <c r="Q297" s="74" t="s">
        <v>181</v>
      </c>
      <c r="R297" s="99"/>
      <c r="S297" s="99"/>
      <c r="T297" s="99"/>
      <c r="U297" s="99"/>
      <c r="V297" s="100">
        <v>0</v>
      </c>
      <c r="W297" s="101">
        <v>0</v>
      </c>
      <c r="X297" s="242"/>
      <c r="Y297" s="96">
        <v>2016</v>
      </c>
      <c r="Z297" s="212" t="s">
        <v>1083</v>
      </c>
    </row>
    <row r="298" spans="3:26" s="51" customFormat="1" ht="176.25" customHeight="1" x14ac:dyDescent="0.2">
      <c r="C298" s="225" t="s">
        <v>1089</v>
      </c>
      <c r="D298" s="203" t="s">
        <v>172</v>
      </c>
      <c r="E298" s="208" t="s">
        <v>173</v>
      </c>
      <c r="F298" s="205" t="s">
        <v>174</v>
      </c>
      <c r="G298" s="205" t="s">
        <v>174</v>
      </c>
      <c r="H298" s="97" t="s">
        <v>1088</v>
      </c>
      <c r="I298" s="97" t="s">
        <v>176</v>
      </c>
      <c r="J298" s="98">
        <v>1</v>
      </c>
      <c r="K298" s="97">
        <v>750000000</v>
      </c>
      <c r="L298" s="59" t="s">
        <v>177</v>
      </c>
      <c r="M298" s="97" t="s">
        <v>702</v>
      </c>
      <c r="N298" s="97" t="s">
        <v>185</v>
      </c>
      <c r="O298" s="99"/>
      <c r="P298" s="97" t="s">
        <v>1085</v>
      </c>
      <c r="Q298" s="74" t="s">
        <v>181</v>
      </c>
      <c r="R298" s="99"/>
      <c r="S298" s="99"/>
      <c r="T298" s="99"/>
      <c r="U298" s="99"/>
      <c r="V298" s="100">
        <v>14244000</v>
      </c>
      <c r="W298" s="101">
        <f t="shared" ref="W298" si="8">V298*1.12</f>
        <v>15953280.000000002</v>
      </c>
      <c r="X298" s="242"/>
      <c r="Y298" s="96">
        <v>2016</v>
      </c>
      <c r="Z298" s="212"/>
    </row>
    <row r="299" spans="3:26" s="51" customFormat="1" ht="176.25" customHeight="1" x14ac:dyDescent="0.2">
      <c r="C299" s="104" t="s">
        <v>713</v>
      </c>
      <c r="D299" s="203" t="s">
        <v>172</v>
      </c>
      <c r="E299" s="208" t="s">
        <v>173</v>
      </c>
      <c r="F299" s="97" t="s">
        <v>174</v>
      </c>
      <c r="G299" s="97" t="s">
        <v>174</v>
      </c>
      <c r="H299" s="97" t="s">
        <v>707</v>
      </c>
      <c r="I299" s="97" t="s">
        <v>176</v>
      </c>
      <c r="J299" s="98">
        <v>1</v>
      </c>
      <c r="K299" s="97">
        <v>750000000</v>
      </c>
      <c r="L299" s="59" t="s">
        <v>177</v>
      </c>
      <c r="M299" s="97" t="s">
        <v>705</v>
      </c>
      <c r="N299" s="97" t="s">
        <v>185</v>
      </c>
      <c r="O299" s="99"/>
      <c r="P299" s="97" t="s">
        <v>706</v>
      </c>
      <c r="Q299" s="74" t="s">
        <v>181</v>
      </c>
      <c r="R299" s="99"/>
      <c r="S299" s="99"/>
      <c r="T299" s="99"/>
      <c r="U299" s="99"/>
      <c r="V299" s="100">
        <v>0</v>
      </c>
      <c r="W299" s="101">
        <v>0</v>
      </c>
      <c r="X299" s="242"/>
      <c r="Y299" s="96">
        <v>2016</v>
      </c>
      <c r="Z299" s="212" t="s">
        <v>1083</v>
      </c>
    </row>
    <row r="300" spans="3:26" s="51" customFormat="1" ht="176.25" customHeight="1" x14ac:dyDescent="0.2">
      <c r="C300" s="225" t="s">
        <v>1091</v>
      </c>
      <c r="D300" s="203" t="s">
        <v>172</v>
      </c>
      <c r="E300" s="208" t="s">
        <v>173</v>
      </c>
      <c r="F300" s="205" t="s">
        <v>174</v>
      </c>
      <c r="G300" s="205" t="s">
        <v>174</v>
      </c>
      <c r="H300" s="97" t="s">
        <v>1090</v>
      </c>
      <c r="I300" s="97" t="s">
        <v>176</v>
      </c>
      <c r="J300" s="98">
        <v>1</v>
      </c>
      <c r="K300" s="97">
        <v>750000000</v>
      </c>
      <c r="L300" s="59" t="s">
        <v>177</v>
      </c>
      <c r="M300" s="97" t="s">
        <v>702</v>
      </c>
      <c r="N300" s="97" t="s">
        <v>185</v>
      </c>
      <c r="O300" s="99"/>
      <c r="P300" s="97" t="s">
        <v>1085</v>
      </c>
      <c r="Q300" s="74" t="s">
        <v>181</v>
      </c>
      <c r="R300" s="99"/>
      <c r="S300" s="99"/>
      <c r="T300" s="99"/>
      <c r="U300" s="99"/>
      <c r="V300" s="100">
        <v>7267000</v>
      </c>
      <c r="W300" s="101">
        <f t="shared" ref="W300" si="9">V300*1.12</f>
        <v>8139040.0000000009</v>
      </c>
      <c r="X300" s="242"/>
      <c r="Y300" s="96">
        <v>2016</v>
      </c>
      <c r="Z300" s="214"/>
    </row>
    <row r="301" spans="3:26" s="51" customFormat="1" ht="176.25" customHeight="1" x14ac:dyDescent="0.25">
      <c r="C301" s="104" t="s">
        <v>793</v>
      </c>
      <c r="D301" s="52" t="s">
        <v>247</v>
      </c>
      <c r="E301" s="109" t="s">
        <v>638</v>
      </c>
      <c r="F301" s="109" t="s">
        <v>639</v>
      </c>
      <c r="G301" s="109" t="s">
        <v>639</v>
      </c>
      <c r="H301" s="109" t="s">
        <v>791</v>
      </c>
      <c r="I301" s="110" t="s">
        <v>176</v>
      </c>
      <c r="J301" s="58">
        <v>1</v>
      </c>
      <c r="K301" s="52">
        <v>750000000</v>
      </c>
      <c r="L301" s="59" t="s">
        <v>252</v>
      </c>
      <c r="M301" s="59" t="s">
        <v>642</v>
      </c>
      <c r="N301" s="105" t="s">
        <v>330</v>
      </c>
      <c r="O301" s="52"/>
      <c r="P301" s="72" t="s">
        <v>792</v>
      </c>
      <c r="Q301" s="52" t="s">
        <v>255</v>
      </c>
      <c r="R301" s="52"/>
      <c r="S301" s="52"/>
      <c r="T301" s="52"/>
      <c r="U301" s="57"/>
      <c r="V301" s="57">
        <v>8000000</v>
      </c>
      <c r="W301" s="57">
        <f>V301*1.12</f>
        <v>8960000</v>
      </c>
      <c r="X301" s="52"/>
      <c r="Y301" s="52">
        <v>2016</v>
      </c>
      <c r="Z301" s="52"/>
    </row>
    <row r="302" spans="3:26" s="51" customFormat="1" ht="176.25" customHeight="1" x14ac:dyDescent="0.2">
      <c r="C302" s="267" t="s">
        <v>1609</v>
      </c>
      <c r="D302" s="165" t="s">
        <v>501</v>
      </c>
      <c r="E302" s="165" t="s">
        <v>1605</v>
      </c>
      <c r="F302" s="165" t="s">
        <v>1606</v>
      </c>
      <c r="G302" s="165" t="s">
        <v>1606</v>
      </c>
      <c r="H302" s="66" t="s">
        <v>1607</v>
      </c>
      <c r="I302" s="165" t="s">
        <v>176</v>
      </c>
      <c r="J302" s="289">
        <v>0.8</v>
      </c>
      <c r="K302" s="66">
        <v>750000000</v>
      </c>
      <c r="L302" s="97" t="s">
        <v>506</v>
      </c>
      <c r="M302" s="97" t="s">
        <v>628</v>
      </c>
      <c r="N302" s="97" t="s">
        <v>508</v>
      </c>
      <c r="O302" s="97"/>
      <c r="P302" s="97" t="s">
        <v>631</v>
      </c>
      <c r="Q302" s="97" t="s">
        <v>1608</v>
      </c>
      <c r="R302" s="66"/>
      <c r="S302" s="77"/>
      <c r="T302" s="77"/>
      <c r="U302" s="77"/>
      <c r="V302" s="80">
        <v>8705363</v>
      </c>
      <c r="W302" s="80">
        <v>9750006.5600000005</v>
      </c>
      <c r="X302" s="94"/>
      <c r="Y302" s="77">
        <v>2016</v>
      </c>
      <c r="Z302" s="94"/>
    </row>
    <row r="303" spans="3:26" s="51" customFormat="1" ht="176.25" customHeight="1" x14ac:dyDescent="0.2">
      <c r="C303" s="320" t="s">
        <v>1678</v>
      </c>
      <c r="D303" s="203" t="s">
        <v>501</v>
      </c>
      <c r="E303" s="203" t="s">
        <v>638</v>
      </c>
      <c r="F303" s="325" t="s">
        <v>1675</v>
      </c>
      <c r="G303" s="203" t="s">
        <v>1675</v>
      </c>
      <c r="H303" s="203" t="s">
        <v>1676</v>
      </c>
      <c r="I303" s="294" t="s">
        <v>201</v>
      </c>
      <c r="J303" s="207">
        <v>1</v>
      </c>
      <c r="K303" s="203">
        <v>750000000</v>
      </c>
      <c r="L303" s="203" t="s">
        <v>598</v>
      </c>
      <c r="M303" s="294" t="s">
        <v>458</v>
      </c>
      <c r="N303" s="203" t="s">
        <v>599</v>
      </c>
      <c r="O303" s="221"/>
      <c r="P303" s="294" t="s">
        <v>767</v>
      </c>
      <c r="Q303" s="66" t="s">
        <v>1677</v>
      </c>
      <c r="R303" s="52"/>
      <c r="S303" s="52"/>
      <c r="T303" s="57"/>
      <c r="U303" s="52"/>
      <c r="V303" s="326">
        <v>5000000</v>
      </c>
      <c r="W303" s="327">
        <f>V303*1.12</f>
        <v>5600000.0000000009</v>
      </c>
      <c r="X303" s="52"/>
      <c r="Y303" s="52">
        <v>2016</v>
      </c>
      <c r="Z303" s="328"/>
    </row>
    <row r="304" spans="3:26" s="51" customFormat="1" ht="39" customHeight="1" x14ac:dyDescent="0.25">
      <c r="C304" s="335" t="s">
        <v>26</v>
      </c>
      <c r="D304" s="334"/>
      <c r="E304" s="52"/>
      <c r="F304" s="52"/>
      <c r="G304" s="52"/>
      <c r="H304" s="52"/>
      <c r="I304" s="52"/>
      <c r="J304" s="116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108"/>
      <c r="V304" s="117">
        <f>SUM(V271:V303)</f>
        <v>306031449.75999999</v>
      </c>
      <c r="W304" s="117">
        <f>SUM(W271:W303)</f>
        <v>342755224.21439999</v>
      </c>
      <c r="X304" s="52"/>
      <c r="Y304" s="62"/>
      <c r="Z304" s="52"/>
    </row>
    <row r="305" spans="3:26" s="118" customFormat="1" ht="15" customHeight="1" x14ac:dyDescent="0.25">
      <c r="C305" s="330" t="s">
        <v>84</v>
      </c>
      <c r="D305" s="331"/>
      <c r="E305" s="331"/>
      <c r="F305" s="331"/>
      <c r="G305" s="331"/>
      <c r="H305" s="331"/>
      <c r="I305" s="331"/>
      <c r="J305" s="331"/>
      <c r="K305" s="331"/>
      <c r="L305" s="331"/>
      <c r="M305" s="331"/>
      <c r="N305" s="331"/>
      <c r="O305" s="331"/>
      <c r="P305" s="331"/>
      <c r="Q305" s="331"/>
      <c r="R305" s="331"/>
      <c r="S305" s="331"/>
      <c r="T305" s="331"/>
      <c r="U305" s="331"/>
      <c r="V305" s="331"/>
      <c r="W305" s="331"/>
      <c r="X305" s="331"/>
      <c r="Y305" s="331"/>
      <c r="Z305" s="332"/>
    </row>
    <row r="306" spans="3:26" s="51" customFormat="1" ht="201.75" customHeight="1" x14ac:dyDescent="0.25">
      <c r="C306" s="95" t="s">
        <v>33</v>
      </c>
      <c r="D306" s="66" t="s">
        <v>172</v>
      </c>
      <c r="E306" s="96" t="s">
        <v>186</v>
      </c>
      <c r="F306" s="97" t="s">
        <v>187</v>
      </c>
      <c r="G306" s="97" t="s">
        <v>187</v>
      </c>
      <c r="H306" s="97" t="s">
        <v>188</v>
      </c>
      <c r="I306" s="96" t="s">
        <v>189</v>
      </c>
      <c r="J306" s="98">
        <v>1</v>
      </c>
      <c r="K306" s="97">
        <v>750000000</v>
      </c>
      <c r="L306" s="59" t="s">
        <v>177</v>
      </c>
      <c r="M306" s="97" t="s">
        <v>178</v>
      </c>
      <c r="N306" s="97" t="s">
        <v>185</v>
      </c>
      <c r="O306" s="96"/>
      <c r="P306" s="97" t="s">
        <v>180</v>
      </c>
      <c r="Q306" s="74" t="s">
        <v>190</v>
      </c>
      <c r="R306" s="96"/>
      <c r="S306" s="96"/>
      <c r="T306" s="96"/>
      <c r="U306" s="96"/>
      <c r="V306" s="101">
        <v>2501788</v>
      </c>
      <c r="W306" s="101">
        <v>2802002.56</v>
      </c>
      <c r="X306" s="96"/>
      <c r="Y306" s="102">
        <v>2015</v>
      </c>
      <c r="Z306" s="80"/>
    </row>
    <row r="307" spans="3:26" s="51" customFormat="1" ht="156" customHeight="1" x14ac:dyDescent="0.25">
      <c r="C307" s="97" t="s">
        <v>28</v>
      </c>
      <c r="D307" s="119" t="s">
        <v>172</v>
      </c>
      <c r="E307" s="120" t="s">
        <v>191</v>
      </c>
      <c r="F307" s="121" t="s">
        <v>192</v>
      </c>
      <c r="G307" s="122" t="s">
        <v>192</v>
      </c>
      <c r="H307" s="123"/>
      <c r="I307" s="77" t="s">
        <v>176</v>
      </c>
      <c r="J307" s="124">
        <v>1</v>
      </c>
      <c r="K307" s="66">
        <v>750000000</v>
      </c>
      <c r="L307" s="125" t="s">
        <v>177</v>
      </c>
      <c r="M307" s="126" t="s">
        <v>193</v>
      </c>
      <c r="N307" s="125" t="s">
        <v>194</v>
      </c>
      <c r="O307" s="127"/>
      <c r="P307" s="127" t="s">
        <v>195</v>
      </c>
      <c r="Q307" s="128" t="s">
        <v>196</v>
      </c>
      <c r="R307" s="123"/>
      <c r="S307" s="123"/>
      <c r="T307" s="123"/>
      <c r="U307" s="123"/>
      <c r="V307" s="80">
        <v>11114040</v>
      </c>
      <c r="W307" s="101">
        <v>12447724.800000001</v>
      </c>
      <c r="X307" s="77"/>
      <c r="Y307" s="123" t="s">
        <v>197</v>
      </c>
      <c r="Z307" s="80"/>
    </row>
    <row r="308" spans="3:26" s="51" customFormat="1" ht="183" customHeight="1" x14ac:dyDescent="0.25">
      <c r="C308" s="129" t="s">
        <v>29</v>
      </c>
      <c r="D308" s="130" t="s">
        <v>172</v>
      </c>
      <c r="E308" s="131" t="s">
        <v>198</v>
      </c>
      <c r="F308" s="121" t="s">
        <v>199</v>
      </c>
      <c r="G308" s="122" t="s">
        <v>199</v>
      </c>
      <c r="H308" s="123" t="s">
        <v>200</v>
      </c>
      <c r="I308" s="77" t="s">
        <v>201</v>
      </c>
      <c r="J308" s="124">
        <v>1</v>
      </c>
      <c r="K308" s="132">
        <v>750000000</v>
      </c>
      <c r="L308" s="133" t="s">
        <v>177</v>
      </c>
      <c r="M308" s="126" t="s">
        <v>193</v>
      </c>
      <c r="N308" s="133" t="s">
        <v>202</v>
      </c>
      <c r="O308" s="127"/>
      <c r="P308" s="127" t="s">
        <v>195</v>
      </c>
      <c r="Q308" s="134" t="s">
        <v>196</v>
      </c>
      <c r="R308" s="123"/>
      <c r="S308" s="123"/>
      <c r="T308" s="123"/>
      <c r="U308" s="123"/>
      <c r="V308" s="80">
        <v>2727000</v>
      </c>
      <c r="W308" s="101">
        <v>3054240.0000000005</v>
      </c>
      <c r="X308" s="77"/>
      <c r="Y308" s="135" t="s">
        <v>197</v>
      </c>
      <c r="Z308" s="80"/>
    </row>
    <row r="309" spans="3:26" s="51" customFormat="1" ht="183" customHeight="1" x14ac:dyDescent="0.25">
      <c r="C309" s="104" t="s">
        <v>34</v>
      </c>
      <c r="D309" s="130" t="s">
        <v>172</v>
      </c>
      <c r="E309" s="119" t="s">
        <v>203</v>
      </c>
      <c r="F309" s="121" t="s">
        <v>204</v>
      </c>
      <c r="G309" s="122" t="s">
        <v>204</v>
      </c>
      <c r="H309" s="123"/>
      <c r="I309" s="77" t="s">
        <v>189</v>
      </c>
      <c r="J309" s="124">
        <v>1</v>
      </c>
      <c r="K309" s="132">
        <v>750000000</v>
      </c>
      <c r="L309" s="133" t="s">
        <v>194</v>
      </c>
      <c r="M309" s="126" t="s">
        <v>193</v>
      </c>
      <c r="N309" s="133" t="s">
        <v>194</v>
      </c>
      <c r="O309" s="127"/>
      <c r="P309" s="127" t="s">
        <v>195</v>
      </c>
      <c r="Q309" s="134" t="s">
        <v>205</v>
      </c>
      <c r="R309" s="123"/>
      <c r="S309" s="123"/>
      <c r="T309" s="123"/>
      <c r="U309" s="123"/>
      <c r="V309" s="80">
        <v>1346380.9</v>
      </c>
      <c r="W309" s="101">
        <v>1507946.61</v>
      </c>
      <c r="X309" s="77" t="s">
        <v>206</v>
      </c>
      <c r="Y309" s="135" t="s">
        <v>197</v>
      </c>
      <c r="Z309" s="80"/>
    </row>
    <row r="310" spans="3:26" s="51" customFormat="1" ht="174.75" customHeight="1" x14ac:dyDescent="0.25">
      <c r="C310" s="129" t="s">
        <v>47</v>
      </c>
      <c r="D310" s="130" t="s">
        <v>172</v>
      </c>
      <c r="E310" s="119" t="s">
        <v>207</v>
      </c>
      <c r="F310" s="121" t="s">
        <v>208</v>
      </c>
      <c r="G310" s="122" t="s">
        <v>208</v>
      </c>
      <c r="H310" s="123"/>
      <c r="I310" s="77" t="s">
        <v>189</v>
      </c>
      <c r="J310" s="124">
        <v>1</v>
      </c>
      <c r="K310" s="132">
        <v>750000000</v>
      </c>
      <c r="L310" s="133" t="s">
        <v>194</v>
      </c>
      <c r="M310" s="126" t="s">
        <v>193</v>
      </c>
      <c r="N310" s="133" t="s">
        <v>194</v>
      </c>
      <c r="O310" s="127"/>
      <c r="P310" s="127" t="s">
        <v>195</v>
      </c>
      <c r="Q310" s="134" t="s">
        <v>196</v>
      </c>
      <c r="R310" s="123"/>
      <c r="S310" s="123"/>
      <c r="T310" s="123"/>
      <c r="U310" s="123"/>
      <c r="V310" s="80">
        <v>434600</v>
      </c>
      <c r="W310" s="101">
        <v>486752.00000000006</v>
      </c>
      <c r="X310" s="77"/>
      <c r="Y310" s="135" t="s">
        <v>197</v>
      </c>
      <c r="Z310" s="80"/>
    </row>
    <row r="311" spans="3:26" s="51" customFormat="1" ht="165" customHeight="1" x14ac:dyDescent="0.25">
      <c r="C311" s="129" t="s">
        <v>48</v>
      </c>
      <c r="D311" s="130" t="s">
        <v>172</v>
      </c>
      <c r="E311" s="119" t="s">
        <v>209</v>
      </c>
      <c r="F311" s="121" t="s">
        <v>210</v>
      </c>
      <c r="G311" s="122" t="s">
        <v>211</v>
      </c>
      <c r="H311" s="123"/>
      <c r="I311" s="77" t="s">
        <v>189</v>
      </c>
      <c r="J311" s="124">
        <v>1</v>
      </c>
      <c r="K311" s="132">
        <v>750000000</v>
      </c>
      <c r="L311" s="133" t="s">
        <v>194</v>
      </c>
      <c r="M311" s="126" t="s">
        <v>193</v>
      </c>
      <c r="N311" s="133" t="s">
        <v>194</v>
      </c>
      <c r="O311" s="127"/>
      <c r="P311" s="127" t="s">
        <v>195</v>
      </c>
      <c r="Q311" s="134" t="s">
        <v>196</v>
      </c>
      <c r="R311" s="123"/>
      <c r="S311" s="123"/>
      <c r="T311" s="123"/>
      <c r="U311" s="123"/>
      <c r="V311" s="80">
        <v>150000</v>
      </c>
      <c r="W311" s="101">
        <v>168000.00000000003</v>
      </c>
      <c r="X311" s="77"/>
      <c r="Y311" s="135" t="s">
        <v>197</v>
      </c>
      <c r="Z311" s="80"/>
    </row>
    <row r="312" spans="3:26" s="51" customFormat="1" ht="170.25" customHeight="1" x14ac:dyDescent="0.25">
      <c r="C312" s="104" t="s">
        <v>49</v>
      </c>
      <c r="D312" s="130" t="s">
        <v>172</v>
      </c>
      <c r="E312" s="119" t="s">
        <v>212</v>
      </c>
      <c r="F312" s="136" t="s">
        <v>213</v>
      </c>
      <c r="G312" s="137" t="s">
        <v>213</v>
      </c>
      <c r="H312" s="123"/>
      <c r="I312" s="77" t="s">
        <v>189</v>
      </c>
      <c r="J312" s="124">
        <v>1</v>
      </c>
      <c r="K312" s="132">
        <v>750000000</v>
      </c>
      <c r="L312" s="133" t="s">
        <v>194</v>
      </c>
      <c r="M312" s="126" t="s">
        <v>193</v>
      </c>
      <c r="N312" s="133" t="s">
        <v>194</v>
      </c>
      <c r="O312" s="127"/>
      <c r="P312" s="127" t="s">
        <v>195</v>
      </c>
      <c r="Q312" s="134" t="s">
        <v>196</v>
      </c>
      <c r="R312" s="123"/>
      <c r="S312" s="123"/>
      <c r="T312" s="123"/>
      <c r="U312" s="123"/>
      <c r="V312" s="80">
        <v>4080000</v>
      </c>
      <c r="W312" s="101">
        <v>4569600</v>
      </c>
      <c r="X312" s="77"/>
      <c r="Y312" s="135" t="s">
        <v>197</v>
      </c>
      <c r="Z312" s="80"/>
    </row>
    <row r="313" spans="3:26" s="51" customFormat="1" ht="171.75" customHeight="1" x14ac:dyDescent="0.25">
      <c r="C313" s="129" t="s">
        <v>50</v>
      </c>
      <c r="D313" s="130" t="s">
        <v>172</v>
      </c>
      <c r="E313" s="138" t="s">
        <v>214</v>
      </c>
      <c r="F313" s="136" t="s">
        <v>215</v>
      </c>
      <c r="G313" s="136" t="s">
        <v>215</v>
      </c>
      <c r="H313" s="123"/>
      <c r="I313" s="77" t="s">
        <v>201</v>
      </c>
      <c r="J313" s="124">
        <v>1</v>
      </c>
      <c r="K313" s="132">
        <v>750000000</v>
      </c>
      <c r="L313" s="133" t="s">
        <v>194</v>
      </c>
      <c r="M313" s="126" t="s">
        <v>313</v>
      </c>
      <c r="N313" s="133" t="s">
        <v>194</v>
      </c>
      <c r="O313" s="127"/>
      <c r="P313" s="127" t="s">
        <v>619</v>
      </c>
      <c r="Q313" s="134" t="s">
        <v>196</v>
      </c>
      <c r="R313" s="123"/>
      <c r="S313" s="123"/>
      <c r="T313" s="123"/>
      <c r="U313" s="123"/>
      <c r="V313" s="80">
        <v>3215000</v>
      </c>
      <c r="W313" s="101">
        <v>3600800.0000000005</v>
      </c>
      <c r="X313" s="77"/>
      <c r="Y313" s="135" t="s">
        <v>197</v>
      </c>
      <c r="Z313" s="80"/>
    </row>
    <row r="314" spans="3:26" s="51" customFormat="1" ht="232.5" customHeight="1" x14ac:dyDescent="0.25">
      <c r="C314" s="129" t="s">
        <v>51</v>
      </c>
      <c r="D314" s="52" t="s">
        <v>172</v>
      </c>
      <c r="E314" s="139" t="s">
        <v>256</v>
      </c>
      <c r="F314" s="140" t="s">
        <v>814</v>
      </c>
      <c r="G314" s="140" t="s">
        <v>815</v>
      </c>
      <c r="H314" s="141" t="s">
        <v>257</v>
      </c>
      <c r="I314" s="110" t="s">
        <v>189</v>
      </c>
      <c r="J314" s="111">
        <v>1</v>
      </c>
      <c r="K314" s="52">
        <v>750000000</v>
      </c>
      <c r="L314" s="59" t="s">
        <v>177</v>
      </c>
      <c r="M314" s="59" t="s">
        <v>220</v>
      </c>
      <c r="N314" s="105" t="s">
        <v>258</v>
      </c>
      <c r="O314" s="52"/>
      <c r="P314" s="72" t="s">
        <v>223</v>
      </c>
      <c r="Q314" s="52" t="s">
        <v>259</v>
      </c>
      <c r="R314" s="52"/>
      <c r="S314" s="52"/>
      <c r="T314" s="57"/>
      <c r="U314" s="52"/>
      <c r="V314" s="80">
        <v>452163772.94</v>
      </c>
      <c r="W314" s="101">
        <v>506423425.69</v>
      </c>
      <c r="X314" s="52" t="s">
        <v>206</v>
      </c>
      <c r="Y314" s="62" t="s">
        <v>197</v>
      </c>
      <c r="Z314" s="80"/>
    </row>
    <row r="315" spans="3:26" s="51" customFormat="1" ht="206.25" customHeight="1" x14ac:dyDescent="0.25">
      <c r="C315" s="104" t="s">
        <v>52</v>
      </c>
      <c r="D315" s="52" t="s">
        <v>172</v>
      </c>
      <c r="E315" s="139" t="s">
        <v>256</v>
      </c>
      <c r="F315" s="140" t="s">
        <v>814</v>
      </c>
      <c r="G315" s="140" t="s">
        <v>815</v>
      </c>
      <c r="H315" s="141" t="s">
        <v>260</v>
      </c>
      <c r="I315" s="110" t="s">
        <v>189</v>
      </c>
      <c r="J315" s="111">
        <v>1</v>
      </c>
      <c r="K315" s="52">
        <v>750000000</v>
      </c>
      <c r="L315" s="59" t="s">
        <v>177</v>
      </c>
      <c r="M315" s="59" t="s">
        <v>220</v>
      </c>
      <c r="N315" s="105" t="s">
        <v>261</v>
      </c>
      <c r="O315" s="52"/>
      <c r="P315" s="72" t="s">
        <v>262</v>
      </c>
      <c r="Q315" s="52" t="s">
        <v>259</v>
      </c>
      <c r="R315" s="52"/>
      <c r="S315" s="52"/>
      <c r="T315" s="57"/>
      <c r="U315" s="52"/>
      <c r="V315" s="142">
        <v>371372950</v>
      </c>
      <c r="W315" s="101">
        <v>415937704</v>
      </c>
      <c r="X315" s="52" t="s">
        <v>206</v>
      </c>
      <c r="Y315" s="62" t="s">
        <v>197</v>
      </c>
      <c r="Z315" s="80"/>
    </row>
    <row r="316" spans="3:26" s="51" customFormat="1" ht="165" customHeight="1" x14ac:dyDescent="0.25">
      <c r="C316" s="129" t="s">
        <v>53</v>
      </c>
      <c r="D316" s="52" t="s">
        <v>172</v>
      </c>
      <c r="E316" s="109" t="s">
        <v>263</v>
      </c>
      <c r="F316" s="109" t="s">
        <v>264</v>
      </c>
      <c r="G316" s="109" t="s">
        <v>265</v>
      </c>
      <c r="H316" s="141" t="s">
        <v>266</v>
      </c>
      <c r="I316" s="110" t="s">
        <v>189</v>
      </c>
      <c r="J316" s="111">
        <v>0.83</v>
      </c>
      <c r="K316" s="52">
        <v>750000000</v>
      </c>
      <c r="L316" s="59" t="s">
        <v>177</v>
      </c>
      <c r="M316" s="59" t="s">
        <v>220</v>
      </c>
      <c r="N316" s="105" t="s">
        <v>258</v>
      </c>
      <c r="O316" s="52"/>
      <c r="P316" s="72" t="s">
        <v>262</v>
      </c>
      <c r="Q316" s="52" t="s">
        <v>259</v>
      </c>
      <c r="R316" s="52"/>
      <c r="S316" s="52"/>
      <c r="T316" s="52"/>
      <c r="U316" s="57"/>
      <c r="V316" s="142">
        <v>151875000</v>
      </c>
      <c r="W316" s="101">
        <v>170100000</v>
      </c>
      <c r="X316" s="52" t="s">
        <v>206</v>
      </c>
      <c r="Y316" s="62" t="s">
        <v>197</v>
      </c>
      <c r="Z316" s="80"/>
    </row>
    <row r="317" spans="3:26" s="51" customFormat="1" ht="129.75" customHeight="1" x14ac:dyDescent="0.25">
      <c r="C317" s="97" t="s">
        <v>54</v>
      </c>
      <c r="D317" s="52" t="s">
        <v>172</v>
      </c>
      <c r="E317" s="109" t="s">
        <v>263</v>
      </c>
      <c r="F317" s="109" t="s">
        <v>264</v>
      </c>
      <c r="G317" s="109" t="s">
        <v>265</v>
      </c>
      <c r="H317" s="141" t="s">
        <v>267</v>
      </c>
      <c r="I317" s="110" t="s">
        <v>189</v>
      </c>
      <c r="J317" s="111">
        <v>0.83</v>
      </c>
      <c r="K317" s="52">
        <v>750000000</v>
      </c>
      <c r="L317" s="59" t="s">
        <v>177</v>
      </c>
      <c r="M317" s="59" t="s">
        <v>220</v>
      </c>
      <c r="N317" s="105" t="s">
        <v>261</v>
      </c>
      <c r="O317" s="52"/>
      <c r="P317" s="72" t="s">
        <v>262</v>
      </c>
      <c r="Q317" s="52" t="s">
        <v>259</v>
      </c>
      <c r="R317" s="52"/>
      <c r="S317" s="52"/>
      <c r="T317" s="52"/>
      <c r="U317" s="57"/>
      <c r="V317" s="57">
        <v>234642857.13999999</v>
      </c>
      <c r="W317" s="101">
        <v>262800000</v>
      </c>
      <c r="X317" s="52" t="s">
        <v>206</v>
      </c>
      <c r="Y317" s="62" t="s">
        <v>197</v>
      </c>
      <c r="Z317" s="80"/>
    </row>
    <row r="318" spans="3:26" s="51" customFormat="1" ht="206.25" customHeight="1" x14ac:dyDescent="0.25">
      <c r="C318" s="104" t="s">
        <v>55</v>
      </c>
      <c r="D318" s="52" t="s">
        <v>172</v>
      </c>
      <c r="E318" s="143" t="s">
        <v>268</v>
      </c>
      <c r="F318" s="140" t="s">
        <v>269</v>
      </c>
      <c r="G318" s="140" t="s">
        <v>269</v>
      </c>
      <c r="H318" s="141" t="s">
        <v>270</v>
      </c>
      <c r="I318" s="52" t="s">
        <v>189</v>
      </c>
      <c r="J318" s="67">
        <v>1</v>
      </c>
      <c r="K318" s="52">
        <v>750000000</v>
      </c>
      <c r="L318" s="59" t="s">
        <v>177</v>
      </c>
      <c r="M318" s="59" t="s">
        <v>220</v>
      </c>
      <c r="N318" s="105" t="s">
        <v>221</v>
      </c>
      <c r="O318" s="52"/>
      <c r="P318" s="72" t="s">
        <v>223</v>
      </c>
      <c r="Q318" s="72" t="s">
        <v>271</v>
      </c>
      <c r="R318" s="52"/>
      <c r="S318" s="105"/>
      <c r="T318" s="107"/>
      <c r="U318" s="57"/>
      <c r="V318" s="57">
        <v>764742.23</v>
      </c>
      <c r="W318" s="101">
        <v>856511.29760000005</v>
      </c>
      <c r="X318" s="52" t="s">
        <v>206</v>
      </c>
      <c r="Y318" s="62" t="s">
        <v>197</v>
      </c>
      <c r="Z318" s="80"/>
    </row>
    <row r="319" spans="3:26" s="51" customFormat="1" ht="113.25" customHeight="1" x14ac:dyDescent="0.25">
      <c r="C319" s="129" t="s">
        <v>56</v>
      </c>
      <c r="D319" s="52" t="s">
        <v>172</v>
      </c>
      <c r="E319" s="143" t="s">
        <v>272</v>
      </c>
      <c r="F319" s="52" t="s">
        <v>273</v>
      </c>
      <c r="G319" s="144" t="s">
        <v>273</v>
      </c>
      <c r="H319" s="144" t="s">
        <v>274</v>
      </c>
      <c r="I319" s="110" t="s">
        <v>189</v>
      </c>
      <c r="J319" s="111">
        <v>0.5</v>
      </c>
      <c r="K319" s="52">
        <v>750000000</v>
      </c>
      <c r="L319" s="59" t="s">
        <v>177</v>
      </c>
      <c r="M319" s="59" t="s">
        <v>220</v>
      </c>
      <c r="N319" s="105" t="s">
        <v>275</v>
      </c>
      <c r="O319" s="52"/>
      <c r="P319" s="72" t="s">
        <v>223</v>
      </c>
      <c r="Q319" s="72" t="s">
        <v>271</v>
      </c>
      <c r="R319" s="52"/>
      <c r="S319" s="52"/>
      <c r="T319" s="107"/>
      <c r="U319" s="57"/>
      <c r="V319" s="57">
        <v>561750000</v>
      </c>
      <c r="W319" s="101">
        <v>629160000.00000012</v>
      </c>
      <c r="X319" s="52"/>
      <c r="Y319" s="62" t="s">
        <v>197</v>
      </c>
      <c r="Z319" s="80"/>
    </row>
    <row r="320" spans="3:26" s="51" customFormat="1" ht="123.75" customHeight="1" x14ac:dyDescent="0.25">
      <c r="C320" s="129" t="s">
        <v>57</v>
      </c>
      <c r="D320" s="52" t="s">
        <v>172</v>
      </c>
      <c r="E320" s="145" t="s">
        <v>276</v>
      </c>
      <c r="F320" s="141" t="s">
        <v>277</v>
      </c>
      <c r="G320" s="146" t="s">
        <v>278</v>
      </c>
      <c r="H320" s="141" t="s">
        <v>279</v>
      </c>
      <c r="I320" s="52" t="s">
        <v>189</v>
      </c>
      <c r="J320" s="67">
        <v>1</v>
      </c>
      <c r="K320" s="52">
        <v>750000000</v>
      </c>
      <c r="L320" s="59" t="s">
        <v>177</v>
      </c>
      <c r="M320" s="59" t="s">
        <v>220</v>
      </c>
      <c r="N320" s="105" t="s">
        <v>221</v>
      </c>
      <c r="O320" s="52"/>
      <c r="P320" s="72" t="s">
        <v>223</v>
      </c>
      <c r="Q320" s="72" t="s">
        <v>280</v>
      </c>
      <c r="R320" s="52"/>
      <c r="S320" s="105"/>
      <c r="T320" s="147"/>
      <c r="U320" s="57"/>
      <c r="V320" s="57">
        <v>5541599.6699999999</v>
      </c>
      <c r="W320" s="101">
        <v>6206591.6304000001</v>
      </c>
      <c r="X320" s="52" t="s">
        <v>206</v>
      </c>
      <c r="Y320" s="62" t="s">
        <v>197</v>
      </c>
      <c r="Z320" s="80"/>
    </row>
    <row r="321" spans="3:26" s="51" customFormat="1" ht="171" customHeight="1" x14ac:dyDescent="0.25">
      <c r="C321" s="104" t="s">
        <v>58</v>
      </c>
      <c r="D321" s="52" t="s">
        <v>172</v>
      </c>
      <c r="E321" s="148" t="s">
        <v>281</v>
      </c>
      <c r="F321" s="72" t="s">
        <v>282</v>
      </c>
      <c r="G321" s="72" t="s">
        <v>283</v>
      </c>
      <c r="H321" s="72" t="s">
        <v>284</v>
      </c>
      <c r="I321" s="110" t="s">
        <v>176</v>
      </c>
      <c r="J321" s="111">
        <v>1</v>
      </c>
      <c r="K321" s="52">
        <v>750000000</v>
      </c>
      <c r="L321" s="59" t="s">
        <v>177</v>
      </c>
      <c r="M321" s="59" t="s">
        <v>220</v>
      </c>
      <c r="N321" s="105" t="s">
        <v>221</v>
      </c>
      <c r="O321" s="52"/>
      <c r="P321" s="72" t="s">
        <v>230</v>
      </c>
      <c r="Q321" s="146" t="s">
        <v>285</v>
      </c>
      <c r="R321" s="52"/>
      <c r="S321" s="52"/>
      <c r="T321" s="52"/>
      <c r="U321" s="57"/>
      <c r="V321" s="57">
        <v>11796633</v>
      </c>
      <c r="W321" s="101">
        <v>13212228.960000001</v>
      </c>
      <c r="X321" s="52"/>
      <c r="Y321" s="62" t="s">
        <v>197</v>
      </c>
      <c r="Z321" s="80"/>
    </row>
    <row r="322" spans="3:26" s="51" customFormat="1" ht="192.75" customHeight="1" x14ac:dyDescent="0.25">
      <c r="C322" s="129" t="s">
        <v>59</v>
      </c>
      <c r="D322" s="52" t="s">
        <v>172</v>
      </c>
      <c r="E322" s="148" t="s">
        <v>281</v>
      </c>
      <c r="F322" s="72" t="s">
        <v>286</v>
      </c>
      <c r="G322" s="72" t="s">
        <v>283</v>
      </c>
      <c r="H322" s="72" t="s">
        <v>287</v>
      </c>
      <c r="I322" s="110" t="s">
        <v>176</v>
      </c>
      <c r="J322" s="111">
        <v>1</v>
      </c>
      <c r="K322" s="52">
        <v>750000000</v>
      </c>
      <c r="L322" s="59" t="s">
        <v>177</v>
      </c>
      <c r="M322" s="59" t="s">
        <v>220</v>
      </c>
      <c r="N322" s="105" t="s">
        <v>288</v>
      </c>
      <c r="O322" s="52"/>
      <c r="P322" s="72" t="s">
        <v>223</v>
      </c>
      <c r="Q322" s="146" t="s">
        <v>289</v>
      </c>
      <c r="R322" s="52"/>
      <c r="S322" s="52"/>
      <c r="T322" s="52"/>
      <c r="U322" s="57"/>
      <c r="V322" s="57">
        <v>12436101</v>
      </c>
      <c r="W322" s="101">
        <v>13928433.120000001</v>
      </c>
      <c r="X322" s="52"/>
      <c r="Y322" s="62" t="s">
        <v>197</v>
      </c>
      <c r="Z322" s="80"/>
    </row>
    <row r="323" spans="3:26" s="51" customFormat="1" ht="184.5" customHeight="1" x14ac:dyDescent="0.25">
      <c r="C323" s="129" t="s">
        <v>60</v>
      </c>
      <c r="D323" s="52" t="s">
        <v>172</v>
      </c>
      <c r="E323" s="148" t="s">
        <v>281</v>
      </c>
      <c r="F323" s="72" t="s">
        <v>286</v>
      </c>
      <c r="G323" s="72" t="s">
        <v>283</v>
      </c>
      <c r="H323" s="72" t="s">
        <v>290</v>
      </c>
      <c r="I323" s="110" t="s">
        <v>176</v>
      </c>
      <c r="J323" s="111">
        <v>1</v>
      </c>
      <c r="K323" s="52">
        <v>750000000</v>
      </c>
      <c r="L323" s="59" t="s">
        <v>177</v>
      </c>
      <c r="M323" s="59" t="s">
        <v>220</v>
      </c>
      <c r="N323" s="105" t="s">
        <v>221</v>
      </c>
      <c r="O323" s="52"/>
      <c r="P323" s="72" t="s">
        <v>230</v>
      </c>
      <c r="Q323" s="146" t="s">
        <v>289</v>
      </c>
      <c r="R323" s="52"/>
      <c r="S323" s="52"/>
      <c r="T323" s="52"/>
      <c r="U323" s="57"/>
      <c r="V323" s="57">
        <v>1811521</v>
      </c>
      <c r="W323" s="101">
        <v>2028903.5200000003</v>
      </c>
      <c r="X323" s="52"/>
      <c r="Y323" s="62" t="s">
        <v>197</v>
      </c>
      <c r="Z323" s="80"/>
    </row>
    <row r="324" spans="3:26" s="51" customFormat="1" ht="177" customHeight="1" x14ac:dyDescent="0.25">
      <c r="C324" s="104" t="s">
        <v>61</v>
      </c>
      <c r="D324" s="52" t="s">
        <v>172</v>
      </c>
      <c r="E324" s="148" t="s">
        <v>281</v>
      </c>
      <c r="F324" s="72" t="s">
        <v>286</v>
      </c>
      <c r="G324" s="72" t="s">
        <v>283</v>
      </c>
      <c r="H324" s="72" t="s">
        <v>291</v>
      </c>
      <c r="I324" s="110" t="s">
        <v>176</v>
      </c>
      <c r="J324" s="111">
        <v>1</v>
      </c>
      <c r="K324" s="52">
        <v>750000000</v>
      </c>
      <c r="L324" s="59" t="s">
        <v>177</v>
      </c>
      <c r="M324" s="59" t="s">
        <v>220</v>
      </c>
      <c r="N324" s="105" t="s">
        <v>229</v>
      </c>
      <c r="O324" s="52"/>
      <c r="P324" s="72" t="s">
        <v>223</v>
      </c>
      <c r="Q324" s="146" t="s">
        <v>285</v>
      </c>
      <c r="R324" s="52"/>
      <c r="S324" s="52"/>
      <c r="T324" s="52"/>
      <c r="U324" s="57"/>
      <c r="V324" s="57">
        <v>7763666</v>
      </c>
      <c r="W324" s="101">
        <v>8695305.9199999999</v>
      </c>
      <c r="X324" s="52"/>
      <c r="Y324" s="62" t="s">
        <v>197</v>
      </c>
      <c r="Z324" s="80"/>
    </row>
    <row r="325" spans="3:26" s="51" customFormat="1" ht="175.5" customHeight="1" x14ac:dyDescent="0.25">
      <c r="C325" s="129" t="s">
        <v>62</v>
      </c>
      <c r="D325" s="52" t="s">
        <v>172</v>
      </c>
      <c r="E325" s="148" t="s">
        <v>281</v>
      </c>
      <c r="F325" s="72" t="s">
        <v>286</v>
      </c>
      <c r="G325" s="72" t="s">
        <v>283</v>
      </c>
      <c r="H325" s="72" t="s">
        <v>292</v>
      </c>
      <c r="I325" s="110" t="s">
        <v>189</v>
      </c>
      <c r="J325" s="111">
        <v>1</v>
      </c>
      <c r="K325" s="52">
        <v>750000000</v>
      </c>
      <c r="L325" s="59" t="s">
        <v>177</v>
      </c>
      <c r="M325" s="59" t="s">
        <v>220</v>
      </c>
      <c r="N325" s="105" t="s">
        <v>221</v>
      </c>
      <c r="O325" s="52"/>
      <c r="P325" s="72" t="s">
        <v>223</v>
      </c>
      <c r="Q325" s="146" t="s">
        <v>285</v>
      </c>
      <c r="R325" s="52"/>
      <c r="S325" s="52"/>
      <c r="T325" s="52"/>
      <c r="U325" s="57"/>
      <c r="V325" s="57">
        <v>2450086</v>
      </c>
      <c r="W325" s="101">
        <v>2744096.3200000003</v>
      </c>
      <c r="X325" s="52" t="s">
        <v>206</v>
      </c>
      <c r="Y325" s="62" t="s">
        <v>197</v>
      </c>
      <c r="Z325" s="80"/>
    </row>
    <row r="326" spans="3:26" s="51" customFormat="1" ht="190.5" customHeight="1" x14ac:dyDescent="0.25">
      <c r="C326" s="129" t="s">
        <v>81</v>
      </c>
      <c r="D326" s="52" t="s">
        <v>172</v>
      </c>
      <c r="E326" s="148" t="s">
        <v>281</v>
      </c>
      <c r="F326" s="72" t="s">
        <v>286</v>
      </c>
      <c r="G326" s="72" t="s">
        <v>283</v>
      </c>
      <c r="H326" s="72" t="s">
        <v>293</v>
      </c>
      <c r="I326" s="110" t="s">
        <v>176</v>
      </c>
      <c r="J326" s="111">
        <v>1</v>
      </c>
      <c r="K326" s="52">
        <v>750000000</v>
      </c>
      <c r="L326" s="59" t="s">
        <v>177</v>
      </c>
      <c r="M326" s="59" t="s">
        <v>220</v>
      </c>
      <c r="N326" s="105" t="s">
        <v>221</v>
      </c>
      <c r="O326" s="52"/>
      <c r="P326" s="72" t="s">
        <v>223</v>
      </c>
      <c r="Q326" s="146" t="s">
        <v>285</v>
      </c>
      <c r="R326" s="52"/>
      <c r="S326" s="52"/>
      <c r="T326" s="52"/>
      <c r="U326" s="57"/>
      <c r="V326" s="57">
        <v>4546039</v>
      </c>
      <c r="W326" s="101">
        <v>5091563.6800000006</v>
      </c>
      <c r="X326" s="52"/>
      <c r="Y326" s="62" t="s">
        <v>197</v>
      </c>
      <c r="Z326" s="80"/>
    </row>
    <row r="327" spans="3:26" s="51" customFormat="1" ht="231" customHeight="1" x14ac:dyDescent="0.25">
      <c r="C327" s="104" t="s">
        <v>82</v>
      </c>
      <c r="D327" s="52" t="s">
        <v>172</v>
      </c>
      <c r="E327" s="148" t="s">
        <v>281</v>
      </c>
      <c r="F327" s="72" t="s">
        <v>286</v>
      </c>
      <c r="G327" s="72" t="s">
        <v>283</v>
      </c>
      <c r="H327" s="72" t="s">
        <v>294</v>
      </c>
      <c r="I327" s="110" t="s">
        <v>176</v>
      </c>
      <c r="J327" s="111">
        <v>1</v>
      </c>
      <c r="K327" s="52">
        <v>750000000</v>
      </c>
      <c r="L327" s="59" t="s">
        <v>177</v>
      </c>
      <c r="M327" s="59" t="s">
        <v>220</v>
      </c>
      <c r="N327" s="105" t="s">
        <v>295</v>
      </c>
      <c r="O327" s="52"/>
      <c r="P327" s="72" t="s">
        <v>223</v>
      </c>
      <c r="Q327" s="146" t="s">
        <v>296</v>
      </c>
      <c r="R327" s="52"/>
      <c r="S327" s="52"/>
      <c r="T327" s="52"/>
      <c r="U327" s="57"/>
      <c r="V327" s="57">
        <v>8129892</v>
      </c>
      <c r="W327" s="101">
        <v>9105479.040000001</v>
      </c>
      <c r="X327" s="52"/>
      <c r="Y327" s="62" t="s">
        <v>197</v>
      </c>
      <c r="Z327" s="80"/>
    </row>
    <row r="328" spans="3:26" s="51" customFormat="1" ht="204" customHeight="1" x14ac:dyDescent="0.25">
      <c r="C328" s="129" t="s">
        <v>83</v>
      </c>
      <c r="D328" s="52" t="s">
        <v>172</v>
      </c>
      <c r="E328" s="148" t="s">
        <v>281</v>
      </c>
      <c r="F328" s="72" t="s">
        <v>286</v>
      </c>
      <c r="G328" s="72" t="s">
        <v>283</v>
      </c>
      <c r="H328" s="72" t="s">
        <v>297</v>
      </c>
      <c r="I328" s="110" t="s">
        <v>176</v>
      </c>
      <c r="J328" s="111">
        <v>1</v>
      </c>
      <c r="K328" s="52">
        <v>750000000</v>
      </c>
      <c r="L328" s="59" t="s">
        <v>177</v>
      </c>
      <c r="M328" s="59" t="s">
        <v>220</v>
      </c>
      <c r="N328" s="105" t="s">
        <v>229</v>
      </c>
      <c r="O328" s="52"/>
      <c r="P328" s="72" t="s">
        <v>223</v>
      </c>
      <c r="Q328" s="146" t="s">
        <v>296</v>
      </c>
      <c r="R328" s="52"/>
      <c r="S328" s="52"/>
      <c r="T328" s="52"/>
      <c r="U328" s="57"/>
      <c r="V328" s="57">
        <v>2629790</v>
      </c>
      <c r="W328" s="101">
        <v>2945364.8000000003</v>
      </c>
      <c r="X328" s="52"/>
      <c r="Y328" s="62" t="s">
        <v>197</v>
      </c>
      <c r="Z328" s="80"/>
    </row>
    <row r="329" spans="3:26" s="51" customFormat="1" ht="201" customHeight="1" x14ac:dyDescent="0.25">
      <c r="C329" s="129" t="s">
        <v>85</v>
      </c>
      <c r="D329" s="52" t="s">
        <v>172</v>
      </c>
      <c r="E329" s="148" t="s">
        <v>281</v>
      </c>
      <c r="F329" s="72" t="s">
        <v>286</v>
      </c>
      <c r="G329" s="72" t="s">
        <v>283</v>
      </c>
      <c r="H329" s="72" t="s">
        <v>298</v>
      </c>
      <c r="I329" s="110" t="s">
        <v>176</v>
      </c>
      <c r="J329" s="111">
        <v>1</v>
      </c>
      <c r="K329" s="52">
        <v>750000000</v>
      </c>
      <c r="L329" s="59" t="s">
        <v>177</v>
      </c>
      <c r="M329" s="59" t="s">
        <v>220</v>
      </c>
      <c r="N329" s="105" t="s">
        <v>221</v>
      </c>
      <c r="O329" s="52"/>
      <c r="P329" s="72" t="s">
        <v>223</v>
      </c>
      <c r="Q329" s="146" t="s">
        <v>296</v>
      </c>
      <c r="R329" s="52"/>
      <c r="S329" s="52"/>
      <c r="T329" s="52"/>
      <c r="U329" s="57"/>
      <c r="V329" s="57">
        <v>2695095</v>
      </c>
      <c r="W329" s="101">
        <v>3018506.4000000004</v>
      </c>
      <c r="X329" s="52"/>
      <c r="Y329" s="62" t="s">
        <v>197</v>
      </c>
      <c r="Z329" s="80"/>
    </row>
    <row r="330" spans="3:26" s="51" customFormat="1" ht="225.75" customHeight="1" x14ac:dyDescent="0.25">
      <c r="C330" s="104" t="s">
        <v>86</v>
      </c>
      <c r="D330" s="52" t="s">
        <v>172</v>
      </c>
      <c r="E330" s="148" t="s">
        <v>281</v>
      </c>
      <c r="F330" s="72" t="s">
        <v>286</v>
      </c>
      <c r="G330" s="72" t="s">
        <v>283</v>
      </c>
      <c r="H330" s="72" t="s">
        <v>299</v>
      </c>
      <c r="I330" s="110" t="s">
        <v>189</v>
      </c>
      <c r="J330" s="111">
        <v>1</v>
      </c>
      <c r="K330" s="52">
        <v>750000000</v>
      </c>
      <c r="L330" s="59" t="s">
        <v>177</v>
      </c>
      <c r="M330" s="59" t="s">
        <v>220</v>
      </c>
      <c r="N330" s="105" t="s">
        <v>221</v>
      </c>
      <c r="O330" s="52"/>
      <c r="P330" s="72" t="s">
        <v>223</v>
      </c>
      <c r="Q330" s="146" t="s">
        <v>300</v>
      </c>
      <c r="R330" s="52"/>
      <c r="S330" s="52"/>
      <c r="T330" s="52"/>
      <c r="U330" s="57"/>
      <c r="V330" s="57">
        <v>5399328</v>
      </c>
      <c r="W330" s="101">
        <v>6047247.3600000003</v>
      </c>
      <c r="X330" s="52" t="s">
        <v>206</v>
      </c>
      <c r="Y330" s="62" t="s">
        <v>197</v>
      </c>
      <c r="Z330" s="80"/>
    </row>
    <row r="331" spans="3:26" s="51" customFormat="1" ht="228" customHeight="1" x14ac:dyDescent="0.25">
      <c r="C331" s="129" t="s">
        <v>89</v>
      </c>
      <c r="D331" s="52" t="s">
        <v>172</v>
      </c>
      <c r="E331" s="148" t="s">
        <v>281</v>
      </c>
      <c r="F331" s="72" t="s">
        <v>286</v>
      </c>
      <c r="G331" s="72" t="s">
        <v>283</v>
      </c>
      <c r="H331" s="72" t="s">
        <v>301</v>
      </c>
      <c r="I331" s="110" t="s">
        <v>176</v>
      </c>
      <c r="J331" s="111">
        <v>1</v>
      </c>
      <c r="K331" s="52">
        <v>750000000</v>
      </c>
      <c r="L331" s="59" t="s">
        <v>177</v>
      </c>
      <c r="M331" s="59" t="s">
        <v>220</v>
      </c>
      <c r="N331" s="105" t="s">
        <v>229</v>
      </c>
      <c r="O331" s="52"/>
      <c r="P331" s="72" t="s">
        <v>223</v>
      </c>
      <c r="Q331" s="146" t="s">
        <v>285</v>
      </c>
      <c r="R331" s="52"/>
      <c r="S331" s="52"/>
      <c r="T331" s="52"/>
      <c r="U331" s="57"/>
      <c r="V331" s="57">
        <v>2657833</v>
      </c>
      <c r="W331" s="101">
        <v>2976772.9600000004</v>
      </c>
      <c r="X331" s="52"/>
      <c r="Y331" s="62" t="s">
        <v>197</v>
      </c>
      <c r="Z331" s="80"/>
    </row>
    <row r="332" spans="3:26" s="51" customFormat="1" ht="213.75" customHeight="1" x14ac:dyDescent="0.25">
      <c r="C332" s="129" t="s">
        <v>90</v>
      </c>
      <c r="D332" s="52" t="s">
        <v>172</v>
      </c>
      <c r="E332" s="148" t="s">
        <v>281</v>
      </c>
      <c r="F332" s="72" t="s">
        <v>286</v>
      </c>
      <c r="G332" s="72" t="s">
        <v>283</v>
      </c>
      <c r="H332" s="72" t="s">
        <v>302</v>
      </c>
      <c r="I332" s="110" t="s">
        <v>176</v>
      </c>
      <c r="J332" s="111">
        <v>1</v>
      </c>
      <c r="K332" s="52">
        <v>750000000</v>
      </c>
      <c r="L332" s="59" t="s">
        <v>177</v>
      </c>
      <c r="M332" s="59" t="s">
        <v>220</v>
      </c>
      <c r="N332" s="149" t="s">
        <v>303</v>
      </c>
      <c r="O332" s="52"/>
      <c r="P332" s="72" t="s">
        <v>223</v>
      </c>
      <c r="Q332" s="146" t="s">
        <v>289</v>
      </c>
      <c r="R332" s="52"/>
      <c r="S332" s="52"/>
      <c r="T332" s="52"/>
      <c r="U332" s="57"/>
      <c r="V332" s="57">
        <v>23369022</v>
      </c>
      <c r="W332" s="101">
        <v>26173304.640000004</v>
      </c>
      <c r="X332" s="52"/>
      <c r="Y332" s="62" t="s">
        <v>197</v>
      </c>
      <c r="Z332" s="80"/>
    </row>
    <row r="333" spans="3:26" s="51" customFormat="1" ht="137.25" customHeight="1" x14ac:dyDescent="0.25">
      <c r="C333" s="104" t="s">
        <v>91</v>
      </c>
      <c r="D333" s="52" t="s">
        <v>172</v>
      </c>
      <c r="E333" s="148" t="s">
        <v>281</v>
      </c>
      <c r="F333" s="72" t="s">
        <v>286</v>
      </c>
      <c r="G333" s="72" t="s">
        <v>283</v>
      </c>
      <c r="H333" s="72" t="s">
        <v>304</v>
      </c>
      <c r="I333" s="110" t="s">
        <v>176</v>
      </c>
      <c r="J333" s="111">
        <v>1</v>
      </c>
      <c r="K333" s="52">
        <v>750000000</v>
      </c>
      <c r="L333" s="59" t="s">
        <v>177</v>
      </c>
      <c r="M333" s="59" t="s">
        <v>220</v>
      </c>
      <c r="N333" s="149" t="s">
        <v>303</v>
      </c>
      <c r="O333" s="52"/>
      <c r="P333" s="72" t="s">
        <v>223</v>
      </c>
      <c r="Q333" s="146" t="s">
        <v>289</v>
      </c>
      <c r="R333" s="52"/>
      <c r="S333" s="52"/>
      <c r="T333" s="52"/>
      <c r="U333" s="57"/>
      <c r="V333" s="57">
        <v>6038031</v>
      </c>
      <c r="W333" s="101">
        <v>6762594.7200000007</v>
      </c>
      <c r="X333" s="52"/>
      <c r="Y333" s="62" t="s">
        <v>197</v>
      </c>
      <c r="Z333" s="80"/>
    </row>
    <row r="334" spans="3:26" s="51" customFormat="1" ht="216" customHeight="1" x14ac:dyDescent="0.25">
      <c r="C334" s="129" t="s">
        <v>97</v>
      </c>
      <c r="D334" s="52" t="s">
        <v>247</v>
      </c>
      <c r="E334" s="72" t="s">
        <v>794</v>
      </c>
      <c r="F334" s="109" t="s">
        <v>816</v>
      </c>
      <c r="G334" s="109" t="s">
        <v>816</v>
      </c>
      <c r="H334" s="52" t="s">
        <v>305</v>
      </c>
      <c r="I334" s="110" t="s">
        <v>176</v>
      </c>
      <c r="J334" s="111">
        <v>1</v>
      </c>
      <c r="K334" s="52">
        <v>750000000</v>
      </c>
      <c r="L334" s="59" t="s">
        <v>252</v>
      </c>
      <c r="M334" s="59" t="s">
        <v>313</v>
      </c>
      <c r="N334" s="105" t="s">
        <v>306</v>
      </c>
      <c r="O334" s="52"/>
      <c r="P334" s="72" t="s">
        <v>786</v>
      </c>
      <c r="Q334" s="52" t="s">
        <v>307</v>
      </c>
      <c r="R334" s="52"/>
      <c r="S334" s="52"/>
      <c r="T334" s="52"/>
      <c r="U334" s="57"/>
      <c r="V334" s="57">
        <v>18457965.120000001</v>
      </c>
      <c r="W334" s="57">
        <f>V334*1.12</f>
        <v>20672920.934400003</v>
      </c>
      <c r="X334" s="52"/>
      <c r="Y334" s="52">
        <v>2016</v>
      </c>
      <c r="Z334" s="52"/>
    </row>
    <row r="335" spans="3:26" s="51" customFormat="1" ht="228.75" customHeight="1" x14ac:dyDescent="0.25">
      <c r="C335" s="129" t="s">
        <v>98</v>
      </c>
      <c r="D335" s="52" t="s">
        <v>247</v>
      </c>
      <c r="E335" s="72" t="s">
        <v>794</v>
      </c>
      <c r="F335" s="109" t="s">
        <v>816</v>
      </c>
      <c r="G335" s="109" t="s">
        <v>816</v>
      </c>
      <c r="H335" s="52" t="s">
        <v>308</v>
      </c>
      <c r="I335" s="110" t="s">
        <v>176</v>
      </c>
      <c r="J335" s="111">
        <v>1</v>
      </c>
      <c r="K335" s="52">
        <v>750000000</v>
      </c>
      <c r="L335" s="59" t="s">
        <v>252</v>
      </c>
      <c r="M335" s="59" t="s">
        <v>313</v>
      </c>
      <c r="N335" s="105" t="s">
        <v>221</v>
      </c>
      <c r="O335" s="52"/>
      <c r="P335" s="72" t="s">
        <v>786</v>
      </c>
      <c r="Q335" s="52" t="s">
        <v>307</v>
      </c>
      <c r="R335" s="52"/>
      <c r="S335" s="52"/>
      <c r="T335" s="52" t="s">
        <v>309</v>
      </c>
      <c r="U335" s="57"/>
      <c r="V335" s="57">
        <v>18208558.579999998</v>
      </c>
      <c r="W335" s="57">
        <f t="shared" ref="W335" si="10">ROUND(V335*1.12,2)</f>
        <v>20393585.609999999</v>
      </c>
      <c r="X335" s="52"/>
      <c r="Y335" s="52">
        <v>2016</v>
      </c>
      <c r="Z335" s="52"/>
    </row>
    <row r="336" spans="3:26" s="51" customFormat="1" ht="255.75" customHeight="1" x14ac:dyDescent="0.25">
      <c r="C336" s="104" t="s">
        <v>99</v>
      </c>
      <c r="D336" s="52" t="s">
        <v>247</v>
      </c>
      <c r="E336" s="72" t="s">
        <v>310</v>
      </c>
      <c r="F336" s="52" t="s">
        <v>311</v>
      </c>
      <c r="G336" s="52" t="s">
        <v>311</v>
      </c>
      <c r="H336" s="52" t="s">
        <v>312</v>
      </c>
      <c r="I336" s="110" t="s">
        <v>176</v>
      </c>
      <c r="J336" s="111">
        <v>1</v>
      </c>
      <c r="K336" s="52">
        <v>750000000</v>
      </c>
      <c r="L336" s="59" t="s">
        <v>252</v>
      </c>
      <c r="M336" s="59" t="s">
        <v>313</v>
      </c>
      <c r="N336" s="60" t="s">
        <v>306</v>
      </c>
      <c r="O336" s="52"/>
      <c r="P336" s="72" t="s">
        <v>314</v>
      </c>
      <c r="Q336" s="52" t="s">
        <v>315</v>
      </c>
      <c r="R336" s="52"/>
      <c r="S336" s="52"/>
      <c r="T336" s="52"/>
      <c r="U336" s="57"/>
      <c r="V336" s="57">
        <v>0</v>
      </c>
      <c r="W336" s="57">
        <v>0</v>
      </c>
      <c r="X336" s="52"/>
      <c r="Y336" s="52">
        <v>2016</v>
      </c>
      <c r="Z336" s="52" t="s">
        <v>1083</v>
      </c>
    </row>
    <row r="337" spans="3:26" s="51" customFormat="1" ht="255.75" customHeight="1" x14ac:dyDescent="0.25">
      <c r="C337" s="263" t="s">
        <v>1162</v>
      </c>
      <c r="D337" s="52" t="s">
        <v>247</v>
      </c>
      <c r="E337" s="72" t="s">
        <v>310</v>
      </c>
      <c r="F337" s="52" t="s">
        <v>311</v>
      </c>
      <c r="G337" s="52" t="s">
        <v>311</v>
      </c>
      <c r="H337" s="52" t="s">
        <v>312</v>
      </c>
      <c r="I337" s="110" t="s">
        <v>176</v>
      </c>
      <c r="J337" s="111">
        <v>1</v>
      </c>
      <c r="K337" s="52">
        <v>750000000</v>
      </c>
      <c r="L337" s="59" t="s">
        <v>252</v>
      </c>
      <c r="M337" s="59" t="s">
        <v>642</v>
      </c>
      <c r="N337" s="60" t="s">
        <v>306</v>
      </c>
      <c r="O337" s="52"/>
      <c r="P337" s="72" t="s">
        <v>243</v>
      </c>
      <c r="Q337" s="52" t="s">
        <v>315</v>
      </c>
      <c r="R337" s="52"/>
      <c r="S337" s="52"/>
      <c r="T337" s="52"/>
      <c r="U337" s="57"/>
      <c r="V337" s="57">
        <v>2523182.2599999998</v>
      </c>
      <c r="W337" s="57">
        <f t="shared" ref="W337" si="11">ROUND(V337*1.12,2)</f>
        <v>2825964.13</v>
      </c>
      <c r="X337" s="52"/>
      <c r="Y337" s="52">
        <v>2016</v>
      </c>
      <c r="Z337" s="52"/>
    </row>
    <row r="338" spans="3:26" s="51" customFormat="1" ht="288" customHeight="1" x14ac:dyDescent="0.25">
      <c r="C338" s="129" t="s">
        <v>100</v>
      </c>
      <c r="D338" s="52" t="s">
        <v>247</v>
      </c>
      <c r="E338" s="72" t="s">
        <v>310</v>
      </c>
      <c r="F338" s="52" t="s">
        <v>311</v>
      </c>
      <c r="G338" s="52" t="s">
        <v>311</v>
      </c>
      <c r="H338" s="52" t="s">
        <v>316</v>
      </c>
      <c r="I338" s="110" t="s">
        <v>176</v>
      </c>
      <c r="J338" s="111">
        <v>1</v>
      </c>
      <c r="K338" s="52">
        <v>750000000</v>
      </c>
      <c r="L338" s="59" t="s">
        <v>252</v>
      </c>
      <c r="M338" s="59" t="s">
        <v>313</v>
      </c>
      <c r="N338" s="60" t="s">
        <v>306</v>
      </c>
      <c r="O338" s="52"/>
      <c r="P338" s="72" t="s">
        <v>314</v>
      </c>
      <c r="Q338" s="52" t="s">
        <v>315</v>
      </c>
      <c r="R338" s="52"/>
      <c r="S338" s="52"/>
      <c r="T338" s="52"/>
      <c r="U338" s="57"/>
      <c r="V338" s="57">
        <v>0</v>
      </c>
      <c r="W338" s="57">
        <v>0</v>
      </c>
      <c r="X338" s="52"/>
      <c r="Y338" s="52">
        <v>2016</v>
      </c>
      <c r="Z338" s="52" t="s">
        <v>1083</v>
      </c>
    </row>
    <row r="339" spans="3:26" s="51" customFormat="1" ht="288" customHeight="1" x14ac:dyDescent="0.25">
      <c r="C339" s="129" t="s">
        <v>1163</v>
      </c>
      <c r="D339" s="52" t="s">
        <v>247</v>
      </c>
      <c r="E339" s="72" t="s">
        <v>310</v>
      </c>
      <c r="F339" s="52" t="s">
        <v>311</v>
      </c>
      <c r="G339" s="52" t="s">
        <v>311</v>
      </c>
      <c r="H339" s="52" t="s">
        <v>316</v>
      </c>
      <c r="I339" s="110" t="s">
        <v>176</v>
      </c>
      <c r="J339" s="111">
        <v>1</v>
      </c>
      <c r="K339" s="52">
        <v>750000000</v>
      </c>
      <c r="L339" s="59" t="s">
        <v>252</v>
      </c>
      <c r="M339" s="59" t="s">
        <v>642</v>
      </c>
      <c r="N339" s="60" t="s">
        <v>306</v>
      </c>
      <c r="O339" s="52"/>
      <c r="P339" s="72" t="s">
        <v>243</v>
      </c>
      <c r="Q339" s="52" t="s">
        <v>315</v>
      </c>
      <c r="R339" s="52"/>
      <c r="S339" s="52"/>
      <c r="T339" s="52"/>
      <c r="U339" s="57"/>
      <c r="V339" s="57">
        <v>1065763.3400000001</v>
      </c>
      <c r="W339" s="57">
        <f t="shared" ref="W339" si="12">ROUND(V339*1.12,2)</f>
        <v>1193654.94</v>
      </c>
      <c r="X339" s="52"/>
      <c r="Y339" s="52">
        <v>2016</v>
      </c>
      <c r="Z339" s="52"/>
    </row>
    <row r="340" spans="3:26" s="51" customFormat="1" ht="300" customHeight="1" x14ac:dyDescent="0.25">
      <c r="C340" s="129" t="s">
        <v>101</v>
      </c>
      <c r="D340" s="52" t="s">
        <v>247</v>
      </c>
      <c r="E340" s="72" t="s">
        <v>310</v>
      </c>
      <c r="F340" s="52" t="s">
        <v>311</v>
      </c>
      <c r="G340" s="52" t="s">
        <v>311</v>
      </c>
      <c r="H340" s="52" t="s">
        <v>317</v>
      </c>
      <c r="I340" s="110" t="s">
        <v>176</v>
      </c>
      <c r="J340" s="111">
        <v>1</v>
      </c>
      <c r="K340" s="52">
        <v>750000000</v>
      </c>
      <c r="L340" s="59" t="s">
        <v>252</v>
      </c>
      <c r="M340" s="59" t="s">
        <v>313</v>
      </c>
      <c r="N340" s="60" t="s">
        <v>221</v>
      </c>
      <c r="O340" s="52"/>
      <c r="P340" s="72" t="s">
        <v>314</v>
      </c>
      <c r="Q340" s="52" t="s">
        <v>315</v>
      </c>
      <c r="R340" s="52"/>
      <c r="S340" s="52"/>
      <c r="T340" s="52"/>
      <c r="U340" s="57"/>
      <c r="V340" s="57">
        <v>0</v>
      </c>
      <c r="W340" s="57">
        <v>0</v>
      </c>
      <c r="X340" s="52"/>
      <c r="Y340" s="52">
        <v>2016</v>
      </c>
      <c r="Z340" s="52" t="s">
        <v>1083</v>
      </c>
    </row>
    <row r="341" spans="3:26" s="51" customFormat="1" ht="300" customHeight="1" x14ac:dyDescent="0.25">
      <c r="C341" s="129" t="s">
        <v>1164</v>
      </c>
      <c r="D341" s="52" t="s">
        <v>247</v>
      </c>
      <c r="E341" s="72" t="s">
        <v>310</v>
      </c>
      <c r="F341" s="52" t="s">
        <v>311</v>
      </c>
      <c r="G341" s="52" t="s">
        <v>311</v>
      </c>
      <c r="H341" s="52" t="s">
        <v>317</v>
      </c>
      <c r="I341" s="110" t="s">
        <v>176</v>
      </c>
      <c r="J341" s="111">
        <v>1</v>
      </c>
      <c r="K341" s="52">
        <v>750000000</v>
      </c>
      <c r="L341" s="59" t="s">
        <v>252</v>
      </c>
      <c r="M341" s="59" t="s">
        <v>642</v>
      </c>
      <c r="N341" s="60" t="s">
        <v>221</v>
      </c>
      <c r="O341" s="52"/>
      <c r="P341" s="72" t="s">
        <v>243</v>
      </c>
      <c r="Q341" s="52" t="s">
        <v>315</v>
      </c>
      <c r="R341" s="52"/>
      <c r="S341" s="52"/>
      <c r="T341" s="52"/>
      <c r="U341" s="57"/>
      <c r="V341" s="57">
        <v>2724077.6517857141</v>
      </c>
      <c r="W341" s="57">
        <f t="shared" ref="W341" si="13">ROUND(V341*1.12,2)</f>
        <v>3050966.97</v>
      </c>
      <c r="X341" s="52"/>
      <c r="Y341" s="52">
        <v>2016</v>
      </c>
      <c r="Z341" s="52"/>
    </row>
    <row r="342" spans="3:26" s="51" customFormat="1" ht="303" customHeight="1" x14ac:dyDescent="0.25">
      <c r="C342" s="104" t="s">
        <v>102</v>
      </c>
      <c r="D342" s="52" t="s">
        <v>247</v>
      </c>
      <c r="E342" s="72" t="s">
        <v>310</v>
      </c>
      <c r="F342" s="52" t="s">
        <v>311</v>
      </c>
      <c r="G342" s="52" t="s">
        <v>311</v>
      </c>
      <c r="H342" s="52" t="s">
        <v>318</v>
      </c>
      <c r="I342" s="110" t="s">
        <v>176</v>
      </c>
      <c r="J342" s="111">
        <v>1</v>
      </c>
      <c r="K342" s="52">
        <v>750000000</v>
      </c>
      <c r="L342" s="59" t="s">
        <v>252</v>
      </c>
      <c r="M342" s="59" t="s">
        <v>313</v>
      </c>
      <c r="N342" s="60" t="s">
        <v>221</v>
      </c>
      <c r="O342" s="52"/>
      <c r="P342" s="72" t="s">
        <v>314</v>
      </c>
      <c r="Q342" s="52" t="s">
        <v>315</v>
      </c>
      <c r="R342" s="52"/>
      <c r="S342" s="52"/>
      <c r="T342" s="52"/>
      <c r="U342" s="57"/>
      <c r="V342" s="57">
        <v>0</v>
      </c>
      <c r="W342" s="57">
        <v>0</v>
      </c>
      <c r="X342" s="52"/>
      <c r="Y342" s="52">
        <v>2016</v>
      </c>
      <c r="Z342" s="52" t="s">
        <v>1083</v>
      </c>
    </row>
    <row r="343" spans="3:26" s="51" customFormat="1" ht="303" customHeight="1" x14ac:dyDescent="0.25">
      <c r="C343" s="263" t="s">
        <v>1165</v>
      </c>
      <c r="D343" s="52" t="s">
        <v>247</v>
      </c>
      <c r="E343" s="72" t="s">
        <v>310</v>
      </c>
      <c r="F343" s="52" t="s">
        <v>311</v>
      </c>
      <c r="G343" s="52" t="s">
        <v>311</v>
      </c>
      <c r="H343" s="52" t="s">
        <v>318</v>
      </c>
      <c r="I343" s="110" t="s">
        <v>176</v>
      </c>
      <c r="J343" s="111">
        <v>1</v>
      </c>
      <c r="K343" s="52">
        <v>750000000</v>
      </c>
      <c r="L343" s="59" t="s">
        <v>252</v>
      </c>
      <c r="M343" s="59" t="s">
        <v>642</v>
      </c>
      <c r="N343" s="60" t="s">
        <v>221</v>
      </c>
      <c r="O343" s="52"/>
      <c r="P343" s="72" t="s">
        <v>243</v>
      </c>
      <c r="Q343" s="52" t="s">
        <v>315</v>
      </c>
      <c r="R343" s="52"/>
      <c r="S343" s="52"/>
      <c r="T343" s="52"/>
      <c r="U343" s="57"/>
      <c r="V343" s="57">
        <v>837284.55357142841</v>
      </c>
      <c r="W343" s="57">
        <f t="shared" ref="W343" si="14">ROUND(V343*1.12,2)</f>
        <v>937758.7</v>
      </c>
      <c r="X343" s="52"/>
      <c r="Y343" s="52">
        <v>2016</v>
      </c>
      <c r="Z343" s="52"/>
    </row>
    <row r="344" spans="3:26" s="51" customFormat="1" ht="291.75" customHeight="1" x14ac:dyDescent="0.25">
      <c r="C344" s="129" t="s">
        <v>103</v>
      </c>
      <c r="D344" s="52" t="s">
        <v>247</v>
      </c>
      <c r="E344" s="72" t="s">
        <v>310</v>
      </c>
      <c r="F344" s="52" t="s">
        <v>311</v>
      </c>
      <c r="G344" s="52" t="s">
        <v>311</v>
      </c>
      <c r="H344" s="52" t="s">
        <v>319</v>
      </c>
      <c r="I344" s="110" t="s">
        <v>176</v>
      </c>
      <c r="J344" s="111">
        <v>1</v>
      </c>
      <c r="K344" s="52">
        <v>750000000</v>
      </c>
      <c r="L344" s="59" t="s">
        <v>252</v>
      </c>
      <c r="M344" s="59" t="s">
        <v>313</v>
      </c>
      <c r="N344" s="60" t="s">
        <v>320</v>
      </c>
      <c r="O344" s="52"/>
      <c r="P344" s="72" t="s">
        <v>314</v>
      </c>
      <c r="Q344" s="52" t="s">
        <v>315</v>
      </c>
      <c r="R344" s="52"/>
      <c r="S344" s="52"/>
      <c r="T344" s="52"/>
      <c r="U344" s="57"/>
      <c r="V344" s="57">
        <v>0</v>
      </c>
      <c r="W344" s="57">
        <v>0</v>
      </c>
      <c r="X344" s="52"/>
      <c r="Y344" s="52">
        <v>2016</v>
      </c>
      <c r="Z344" s="52" t="s">
        <v>1083</v>
      </c>
    </row>
    <row r="345" spans="3:26" s="51" customFormat="1" ht="291.75" customHeight="1" x14ac:dyDescent="0.25">
      <c r="C345" s="129" t="s">
        <v>1166</v>
      </c>
      <c r="D345" s="52" t="s">
        <v>247</v>
      </c>
      <c r="E345" s="72" t="s">
        <v>310</v>
      </c>
      <c r="F345" s="52" t="s">
        <v>311</v>
      </c>
      <c r="G345" s="52" t="s">
        <v>311</v>
      </c>
      <c r="H345" s="52" t="s">
        <v>319</v>
      </c>
      <c r="I345" s="110" t="s">
        <v>176</v>
      </c>
      <c r="J345" s="111">
        <v>1</v>
      </c>
      <c r="K345" s="52">
        <v>750000000</v>
      </c>
      <c r="L345" s="59" t="s">
        <v>252</v>
      </c>
      <c r="M345" s="59" t="s">
        <v>642</v>
      </c>
      <c r="N345" s="60" t="s">
        <v>320</v>
      </c>
      <c r="O345" s="52"/>
      <c r="P345" s="72" t="s">
        <v>243</v>
      </c>
      <c r="Q345" s="52" t="s">
        <v>315</v>
      </c>
      <c r="R345" s="52"/>
      <c r="S345" s="52"/>
      <c r="T345" s="52"/>
      <c r="U345" s="57"/>
      <c r="V345" s="57">
        <v>4269436.6160714291</v>
      </c>
      <c r="W345" s="57">
        <f t="shared" ref="W345" si="15">ROUND(V345*1.12,2)</f>
        <v>4781769.01</v>
      </c>
      <c r="X345" s="52"/>
      <c r="Y345" s="52">
        <v>2016</v>
      </c>
      <c r="Z345" s="52"/>
    </row>
    <row r="346" spans="3:26" s="51" customFormat="1" ht="276" customHeight="1" x14ac:dyDescent="0.25">
      <c r="C346" s="129" t="s">
        <v>104</v>
      </c>
      <c r="D346" s="52" t="s">
        <v>247</v>
      </c>
      <c r="E346" s="141" t="s">
        <v>310</v>
      </c>
      <c r="F346" s="52" t="s">
        <v>311</v>
      </c>
      <c r="G346" s="52" t="s">
        <v>311</v>
      </c>
      <c r="H346" s="52" t="s">
        <v>321</v>
      </c>
      <c r="I346" s="110" t="s">
        <v>176</v>
      </c>
      <c r="J346" s="111">
        <v>1</v>
      </c>
      <c r="K346" s="52">
        <v>750000000</v>
      </c>
      <c r="L346" s="59" t="s">
        <v>252</v>
      </c>
      <c r="M346" s="59" t="s">
        <v>313</v>
      </c>
      <c r="N346" s="60" t="s">
        <v>322</v>
      </c>
      <c r="O346" s="52"/>
      <c r="P346" s="72" t="s">
        <v>314</v>
      </c>
      <c r="Q346" s="52" t="s">
        <v>315</v>
      </c>
      <c r="R346" s="52"/>
      <c r="S346" s="52"/>
      <c r="T346" s="52"/>
      <c r="U346" s="57"/>
      <c r="V346" s="57">
        <v>973355.46000000008</v>
      </c>
      <c r="W346" s="101">
        <v>1090158.1200000001</v>
      </c>
      <c r="X346" s="52"/>
      <c r="Y346" s="62">
        <v>2016</v>
      </c>
      <c r="Z346" s="80"/>
    </row>
    <row r="347" spans="3:26" s="51" customFormat="1" ht="179.25" customHeight="1" x14ac:dyDescent="0.25">
      <c r="C347" s="104" t="s">
        <v>105</v>
      </c>
      <c r="D347" s="52" t="s">
        <v>247</v>
      </c>
      <c r="E347" s="141" t="s">
        <v>310</v>
      </c>
      <c r="F347" s="52" t="s">
        <v>311</v>
      </c>
      <c r="G347" s="52" t="s">
        <v>311</v>
      </c>
      <c r="H347" s="52" t="s">
        <v>323</v>
      </c>
      <c r="I347" s="110" t="s">
        <v>176</v>
      </c>
      <c r="J347" s="111">
        <v>1</v>
      </c>
      <c r="K347" s="52">
        <v>750000000</v>
      </c>
      <c r="L347" s="59" t="s">
        <v>252</v>
      </c>
      <c r="M347" s="59" t="s">
        <v>313</v>
      </c>
      <c r="N347" s="60" t="s">
        <v>221</v>
      </c>
      <c r="O347" s="52"/>
      <c r="P347" s="72" t="s">
        <v>324</v>
      </c>
      <c r="Q347" s="52" t="s">
        <v>315</v>
      </c>
      <c r="R347" s="52"/>
      <c r="S347" s="52"/>
      <c r="T347" s="52"/>
      <c r="U347" s="57"/>
      <c r="V347" s="57">
        <v>0</v>
      </c>
      <c r="W347" s="57">
        <v>0</v>
      </c>
      <c r="X347" s="52"/>
      <c r="Y347" s="52">
        <v>2016</v>
      </c>
      <c r="Z347" s="52" t="s">
        <v>1083</v>
      </c>
    </row>
    <row r="348" spans="3:26" s="51" customFormat="1" ht="179.25" customHeight="1" x14ac:dyDescent="0.25">
      <c r="C348" s="263" t="s">
        <v>1168</v>
      </c>
      <c r="D348" s="52" t="s">
        <v>247</v>
      </c>
      <c r="E348" s="141" t="s">
        <v>310</v>
      </c>
      <c r="F348" s="52" t="s">
        <v>311</v>
      </c>
      <c r="G348" s="52" t="s">
        <v>311</v>
      </c>
      <c r="H348" s="52" t="s">
        <v>323</v>
      </c>
      <c r="I348" s="110" t="s">
        <v>176</v>
      </c>
      <c r="J348" s="111">
        <v>1</v>
      </c>
      <c r="K348" s="52">
        <v>750000000</v>
      </c>
      <c r="L348" s="59" t="s">
        <v>252</v>
      </c>
      <c r="M348" s="59" t="s">
        <v>642</v>
      </c>
      <c r="N348" s="60" t="s">
        <v>221</v>
      </c>
      <c r="O348" s="52"/>
      <c r="P348" s="72" t="s">
        <v>1167</v>
      </c>
      <c r="Q348" s="52" t="s">
        <v>315</v>
      </c>
      <c r="R348" s="52"/>
      <c r="S348" s="52"/>
      <c r="T348" s="52"/>
      <c r="U348" s="57"/>
      <c r="V348" s="57">
        <v>587117.05000000005</v>
      </c>
      <c r="W348" s="57">
        <f>ROUND(V348*1.12,2)</f>
        <v>657571.1</v>
      </c>
      <c r="X348" s="52"/>
      <c r="Y348" s="52">
        <v>2016</v>
      </c>
      <c r="Z348" s="52"/>
    </row>
    <row r="349" spans="3:26" s="51" customFormat="1" ht="210" customHeight="1" x14ac:dyDescent="0.25">
      <c r="C349" s="129" t="s">
        <v>106</v>
      </c>
      <c r="D349" s="52" t="s">
        <v>247</v>
      </c>
      <c r="E349" s="141" t="s">
        <v>310</v>
      </c>
      <c r="F349" s="52" t="s">
        <v>311</v>
      </c>
      <c r="G349" s="52" t="s">
        <v>311</v>
      </c>
      <c r="H349" s="52" t="s">
        <v>325</v>
      </c>
      <c r="I349" s="110" t="s">
        <v>176</v>
      </c>
      <c r="J349" s="111">
        <v>1</v>
      </c>
      <c r="K349" s="52">
        <v>750000000</v>
      </c>
      <c r="L349" s="59" t="s">
        <v>252</v>
      </c>
      <c r="M349" s="59" t="s">
        <v>313</v>
      </c>
      <c r="N349" s="60" t="s">
        <v>221</v>
      </c>
      <c r="O349" s="52"/>
      <c r="P349" s="72" t="s">
        <v>324</v>
      </c>
      <c r="Q349" s="52" t="s">
        <v>315</v>
      </c>
      <c r="R349" s="52"/>
      <c r="S349" s="52"/>
      <c r="T349" s="52"/>
      <c r="U349" s="57"/>
      <c r="V349" s="57">
        <v>0</v>
      </c>
      <c r="W349" s="57">
        <v>0</v>
      </c>
      <c r="X349" s="52"/>
      <c r="Y349" s="52">
        <v>2016</v>
      </c>
      <c r="Z349" s="52" t="s">
        <v>1083</v>
      </c>
    </row>
    <row r="350" spans="3:26" s="51" customFormat="1" ht="210" customHeight="1" x14ac:dyDescent="0.25">
      <c r="C350" s="129" t="s">
        <v>1169</v>
      </c>
      <c r="D350" s="52" t="s">
        <v>247</v>
      </c>
      <c r="E350" s="141" t="s">
        <v>310</v>
      </c>
      <c r="F350" s="52" t="s">
        <v>311</v>
      </c>
      <c r="G350" s="52" t="s">
        <v>311</v>
      </c>
      <c r="H350" s="52" t="s">
        <v>325</v>
      </c>
      <c r="I350" s="110" t="s">
        <v>176</v>
      </c>
      <c r="J350" s="111">
        <v>1</v>
      </c>
      <c r="K350" s="52">
        <v>750000000</v>
      </c>
      <c r="L350" s="59" t="s">
        <v>252</v>
      </c>
      <c r="M350" s="59" t="s">
        <v>642</v>
      </c>
      <c r="N350" s="60" t="s">
        <v>221</v>
      </c>
      <c r="O350" s="52"/>
      <c r="P350" s="72" t="s">
        <v>1167</v>
      </c>
      <c r="Q350" s="52" t="s">
        <v>315</v>
      </c>
      <c r="R350" s="52"/>
      <c r="S350" s="52"/>
      <c r="T350" s="52"/>
      <c r="U350" s="57"/>
      <c r="V350" s="57">
        <v>3449313.3657142879</v>
      </c>
      <c r="W350" s="57">
        <f t="shared" ref="W350" si="16">ROUND(V350*1.12,2)</f>
        <v>3863230.97</v>
      </c>
      <c r="X350" s="52"/>
      <c r="Y350" s="52">
        <v>2016</v>
      </c>
      <c r="Z350" s="52"/>
    </row>
    <row r="351" spans="3:26" s="51" customFormat="1" ht="220.5" customHeight="1" x14ac:dyDescent="0.25">
      <c r="C351" s="129" t="s">
        <v>107</v>
      </c>
      <c r="D351" s="52" t="s">
        <v>247</v>
      </c>
      <c r="E351" s="141" t="s">
        <v>310</v>
      </c>
      <c r="F351" s="52" t="s">
        <v>311</v>
      </c>
      <c r="G351" s="52" t="s">
        <v>311</v>
      </c>
      <c r="H351" s="52" t="s">
        <v>326</v>
      </c>
      <c r="I351" s="110" t="s">
        <v>176</v>
      </c>
      <c r="J351" s="111">
        <v>1</v>
      </c>
      <c r="K351" s="52">
        <v>750000000</v>
      </c>
      <c r="L351" s="59" t="s">
        <v>252</v>
      </c>
      <c r="M351" s="59" t="s">
        <v>313</v>
      </c>
      <c r="N351" s="60" t="s">
        <v>237</v>
      </c>
      <c r="O351" s="52"/>
      <c r="P351" s="72" t="s">
        <v>324</v>
      </c>
      <c r="Q351" s="52" t="s">
        <v>315</v>
      </c>
      <c r="R351" s="52"/>
      <c r="S351" s="52"/>
      <c r="T351" s="52"/>
      <c r="U351" s="57"/>
      <c r="V351" s="57">
        <v>0</v>
      </c>
      <c r="W351" s="57">
        <v>0</v>
      </c>
      <c r="X351" s="52"/>
      <c r="Y351" s="52">
        <v>2016</v>
      </c>
      <c r="Z351" s="52" t="s">
        <v>1083</v>
      </c>
    </row>
    <row r="352" spans="3:26" s="51" customFormat="1" ht="220.5" customHeight="1" x14ac:dyDescent="0.25">
      <c r="C352" s="129" t="s">
        <v>1170</v>
      </c>
      <c r="D352" s="52" t="s">
        <v>247</v>
      </c>
      <c r="E352" s="141" t="s">
        <v>310</v>
      </c>
      <c r="F352" s="52" t="s">
        <v>311</v>
      </c>
      <c r="G352" s="52" t="s">
        <v>311</v>
      </c>
      <c r="H352" s="52" t="s">
        <v>326</v>
      </c>
      <c r="I352" s="110" t="s">
        <v>176</v>
      </c>
      <c r="J352" s="111">
        <v>1</v>
      </c>
      <c r="K352" s="52">
        <v>750000000</v>
      </c>
      <c r="L352" s="59" t="s">
        <v>252</v>
      </c>
      <c r="M352" s="59" t="s">
        <v>642</v>
      </c>
      <c r="N352" s="60" t="s">
        <v>237</v>
      </c>
      <c r="O352" s="52"/>
      <c r="P352" s="72" t="s">
        <v>1167</v>
      </c>
      <c r="Q352" s="52" t="s">
        <v>315</v>
      </c>
      <c r="R352" s="52"/>
      <c r="S352" s="52"/>
      <c r="T352" s="52"/>
      <c r="U352" s="57"/>
      <c r="V352" s="57">
        <v>806111.5285714299</v>
      </c>
      <c r="W352" s="57">
        <f t="shared" ref="W352" si="17">ROUND(V352*1.12,2)</f>
        <v>902844.91</v>
      </c>
      <c r="X352" s="52"/>
      <c r="Y352" s="52">
        <v>2016</v>
      </c>
      <c r="Z352" s="52"/>
    </row>
    <row r="353" spans="3:26" s="51" customFormat="1" ht="193.5" customHeight="1" x14ac:dyDescent="0.25">
      <c r="C353" s="104" t="s">
        <v>108</v>
      </c>
      <c r="D353" s="52" t="s">
        <v>247</v>
      </c>
      <c r="E353" s="141" t="s">
        <v>310</v>
      </c>
      <c r="F353" s="52" t="s">
        <v>311</v>
      </c>
      <c r="G353" s="52" t="s">
        <v>311</v>
      </c>
      <c r="H353" s="52" t="s">
        <v>327</v>
      </c>
      <c r="I353" s="110" t="s">
        <v>176</v>
      </c>
      <c r="J353" s="111">
        <v>1</v>
      </c>
      <c r="K353" s="52">
        <v>750000000</v>
      </c>
      <c r="L353" s="59" t="s">
        <v>252</v>
      </c>
      <c r="M353" s="59" t="s">
        <v>313</v>
      </c>
      <c r="N353" s="60" t="s">
        <v>322</v>
      </c>
      <c r="O353" s="52"/>
      <c r="P353" s="72" t="s">
        <v>328</v>
      </c>
      <c r="Q353" s="52" t="s">
        <v>315</v>
      </c>
      <c r="R353" s="52"/>
      <c r="S353" s="52"/>
      <c r="T353" s="52"/>
      <c r="U353" s="57"/>
      <c r="V353" s="57">
        <v>0</v>
      </c>
      <c r="W353" s="57">
        <v>0</v>
      </c>
      <c r="X353" s="52"/>
      <c r="Y353" s="52">
        <v>2016</v>
      </c>
      <c r="Z353" s="52" t="s">
        <v>1083</v>
      </c>
    </row>
    <row r="354" spans="3:26" s="51" customFormat="1" ht="193.5" customHeight="1" x14ac:dyDescent="0.25">
      <c r="C354" s="263" t="s">
        <v>1172</v>
      </c>
      <c r="D354" s="52" t="s">
        <v>247</v>
      </c>
      <c r="E354" s="141" t="s">
        <v>310</v>
      </c>
      <c r="F354" s="52" t="s">
        <v>311</v>
      </c>
      <c r="G354" s="52" t="s">
        <v>311</v>
      </c>
      <c r="H354" s="52" t="s">
        <v>327</v>
      </c>
      <c r="I354" s="110" t="s">
        <v>176</v>
      </c>
      <c r="J354" s="111">
        <v>1</v>
      </c>
      <c r="K354" s="52">
        <v>750000000</v>
      </c>
      <c r="L354" s="59" t="s">
        <v>252</v>
      </c>
      <c r="M354" s="59" t="s">
        <v>642</v>
      </c>
      <c r="N354" s="60" t="s">
        <v>322</v>
      </c>
      <c r="O354" s="52"/>
      <c r="P354" s="72" t="s">
        <v>1171</v>
      </c>
      <c r="Q354" s="52" t="s">
        <v>315</v>
      </c>
      <c r="R354" s="52"/>
      <c r="S354" s="52"/>
      <c r="T354" s="52"/>
      <c r="U354" s="57"/>
      <c r="V354" s="57">
        <v>6156780</v>
      </c>
      <c r="W354" s="57">
        <f t="shared" ref="W354" si="18">ROUND(V354*1.12,2)</f>
        <v>6895593.5999999996</v>
      </c>
      <c r="X354" s="52"/>
      <c r="Y354" s="52">
        <v>2016</v>
      </c>
      <c r="Z354" s="52"/>
    </row>
    <row r="355" spans="3:26" s="51" customFormat="1" ht="274.5" customHeight="1" x14ac:dyDescent="0.25">
      <c r="C355" s="129" t="s">
        <v>109</v>
      </c>
      <c r="D355" s="52" t="s">
        <v>247</v>
      </c>
      <c r="E355" s="141" t="s">
        <v>310</v>
      </c>
      <c r="F355" s="52" t="s">
        <v>311</v>
      </c>
      <c r="G355" s="52" t="s">
        <v>311</v>
      </c>
      <c r="H355" s="52" t="s">
        <v>329</v>
      </c>
      <c r="I355" s="110" t="s">
        <v>176</v>
      </c>
      <c r="J355" s="111">
        <v>1</v>
      </c>
      <c r="K355" s="52">
        <v>750000000</v>
      </c>
      <c r="L355" s="59" t="s">
        <v>252</v>
      </c>
      <c r="M355" s="59" t="s">
        <v>313</v>
      </c>
      <c r="N355" s="60" t="s">
        <v>330</v>
      </c>
      <c r="O355" s="52"/>
      <c r="P355" s="72" t="s">
        <v>331</v>
      </c>
      <c r="Q355" s="52" t="s">
        <v>315</v>
      </c>
      <c r="R355" s="52"/>
      <c r="S355" s="52"/>
      <c r="T355" s="52"/>
      <c r="U355" s="57"/>
      <c r="V355" s="57">
        <v>477500</v>
      </c>
      <c r="W355" s="101">
        <v>534800</v>
      </c>
      <c r="X355" s="52"/>
      <c r="Y355" s="62">
        <v>2016</v>
      </c>
      <c r="Z355" s="80"/>
    </row>
    <row r="356" spans="3:26" s="51" customFormat="1" ht="195.75" customHeight="1" x14ac:dyDescent="0.25">
      <c r="C356" s="129" t="s">
        <v>110</v>
      </c>
      <c r="D356" s="52" t="s">
        <v>172</v>
      </c>
      <c r="E356" s="150" t="s">
        <v>332</v>
      </c>
      <c r="F356" s="66" t="s">
        <v>333</v>
      </c>
      <c r="G356" s="66" t="s">
        <v>333</v>
      </c>
      <c r="H356" s="66" t="s">
        <v>334</v>
      </c>
      <c r="I356" s="110" t="s">
        <v>189</v>
      </c>
      <c r="J356" s="111">
        <v>1</v>
      </c>
      <c r="K356" s="52">
        <v>750000000</v>
      </c>
      <c r="L356" s="59" t="s">
        <v>177</v>
      </c>
      <c r="M356" s="59" t="s">
        <v>335</v>
      </c>
      <c r="N356" s="59" t="s">
        <v>177</v>
      </c>
      <c r="O356" s="52"/>
      <c r="P356" s="72" t="s">
        <v>223</v>
      </c>
      <c r="Q356" s="52" t="s">
        <v>224</v>
      </c>
      <c r="R356" s="52"/>
      <c r="S356" s="52"/>
      <c r="T356" s="57"/>
      <c r="U356" s="52"/>
      <c r="V356" s="80">
        <v>146568965</v>
      </c>
      <c r="W356" s="101">
        <v>164157240.80000001</v>
      </c>
      <c r="X356" s="52" t="s">
        <v>206</v>
      </c>
      <c r="Y356" s="62">
        <v>2015</v>
      </c>
      <c r="Z356" s="80"/>
    </row>
    <row r="357" spans="3:26" s="51" customFormat="1" ht="162" customHeight="1" x14ac:dyDescent="0.25">
      <c r="C357" s="104" t="s">
        <v>111</v>
      </c>
      <c r="D357" s="97" t="s">
        <v>172</v>
      </c>
      <c r="E357" s="97" t="s">
        <v>336</v>
      </c>
      <c r="F357" s="97" t="s">
        <v>337</v>
      </c>
      <c r="G357" s="97" t="s">
        <v>337</v>
      </c>
      <c r="H357" s="97" t="s">
        <v>338</v>
      </c>
      <c r="I357" s="97" t="s">
        <v>176</v>
      </c>
      <c r="J357" s="98">
        <v>0.9</v>
      </c>
      <c r="K357" s="97">
        <v>750000000</v>
      </c>
      <c r="L357" s="97" t="s">
        <v>339</v>
      </c>
      <c r="M357" s="151" t="s">
        <v>220</v>
      </c>
      <c r="N357" s="97" t="s">
        <v>340</v>
      </c>
      <c r="O357" s="97"/>
      <c r="P357" s="97" t="s">
        <v>341</v>
      </c>
      <c r="Q357" s="97" t="s">
        <v>342</v>
      </c>
      <c r="R357" s="97"/>
      <c r="S357" s="97"/>
      <c r="T357" s="97"/>
      <c r="U357" s="97"/>
      <c r="V357" s="76">
        <v>292425448</v>
      </c>
      <c r="W357" s="101">
        <v>327516501.76000005</v>
      </c>
      <c r="X357" s="97"/>
      <c r="Y357" s="114" t="s">
        <v>343</v>
      </c>
      <c r="Z357" s="80"/>
    </row>
    <row r="358" spans="3:26" s="51" customFormat="1" ht="180" customHeight="1" x14ac:dyDescent="0.25">
      <c r="C358" s="129" t="s">
        <v>112</v>
      </c>
      <c r="D358" s="97" t="s">
        <v>172</v>
      </c>
      <c r="E358" s="97" t="s">
        <v>336</v>
      </c>
      <c r="F358" s="97" t="s">
        <v>337</v>
      </c>
      <c r="G358" s="97" t="s">
        <v>337</v>
      </c>
      <c r="H358" s="97" t="s">
        <v>344</v>
      </c>
      <c r="I358" s="97" t="s">
        <v>176</v>
      </c>
      <c r="J358" s="98">
        <v>0.9</v>
      </c>
      <c r="K358" s="97">
        <v>750000000</v>
      </c>
      <c r="L358" s="97" t="s">
        <v>339</v>
      </c>
      <c r="M358" s="151" t="s">
        <v>220</v>
      </c>
      <c r="N358" s="97" t="s">
        <v>345</v>
      </c>
      <c r="O358" s="97"/>
      <c r="P358" s="97" t="s">
        <v>341</v>
      </c>
      <c r="Q358" s="97" t="s">
        <v>342</v>
      </c>
      <c r="R358" s="97"/>
      <c r="S358" s="97"/>
      <c r="T358" s="97"/>
      <c r="U358" s="97"/>
      <c r="V358" s="76">
        <v>210081052</v>
      </c>
      <c r="W358" s="101">
        <v>235290778.24000001</v>
      </c>
      <c r="X358" s="97"/>
      <c r="Y358" s="114" t="s">
        <v>343</v>
      </c>
      <c r="Z358" s="80"/>
    </row>
    <row r="359" spans="3:26" s="51" customFormat="1" ht="180" customHeight="1" x14ac:dyDescent="0.25">
      <c r="C359" s="129" t="s">
        <v>113</v>
      </c>
      <c r="D359" s="97" t="s">
        <v>172</v>
      </c>
      <c r="E359" s="97" t="s">
        <v>382</v>
      </c>
      <c r="F359" s="97" t="s">
        <v>383</v>
      </c>
      <c r="G359" s="97" t="s">
        <v>383</v>
      </c>
      <c r="H359" s="97" t="s">
        <v>601</v>
      </c>
      <c r="I359" s="97" t="s">
        <v>176</v>
      </c>
      <c r="J359" s="98">
        <v>0.82</v>
      </c>
      <c r="K359" s="97">
        <v>750000000</v>
      </c>
      <c r="L359" s="97" t="s">
        <v>339</v>
      </c>
      <c r="M359" s="151" t="s">
        <v>783</v>
      </c>
      <c r="N359" s="97" t="s">
        <v>910</v>
      </c>
      <c r="O359" s="97"/>
      <c r="P359" s="97" t="s">
        <v>909</v>
      </c>
      <c r="Q359" s="97" t="s">
        <v>351</v>
      </c>
      <c r="R359" s="97"/>
      <c r="S359" s="97"/>
      <c r="T359" s="97"/>
      <c r="U359" s="97"/>
      <c r="V359" s="76">
        <v>10826774</v>
      </c>
      <c r="W359" s="101">
        <v>12125986.880000001</v>
      </c>
      <c r="X359" s="97"/>
      <c r="Y359" s="114" t="s">
        <v>343</v>
      </c>
      <c r="Z359" s="80"/>
    </row>
    <row r="360" spans="3:26" s="51" customFormat="1" ht="201" customHeight="1" x14ac:dyDescent="0.25">
      <c r="C360" s="129" t="s">
        <v>114</v>
      </c>
      <c r="D360" s="97" t="s">
        <v>172</v>
      </c>
      <c r="E360" s="97" t="s">
        <v>346</v>
      </c>
      <c r="F360" s="97" t="s">
        <v>347</v>
      </c>
      <c r="G360" s="97" t="s">
        <v>348</v>
      </c>
      <c r="H360" s="97" t="s">
        <v>349</v>
      </c>
      <c r="I360" s="97" t="s">
        <v>189</v>
      </c>
      <c r="J360" s="98">
        <v>1</v>
      </c>
      <c r="K360" s="97">
        <v>750000000</v>
      </c>
      <c r="L360" s="97" t="s">
        <v>339</v>
      </c>
      <c r="M360" s="151" t="s">
        <v>220</v>
      </c>
      <c r="N360" s="97" t="s">
        <v>350</v>
      </c>
      <c r="O360" s="97"/>
      <c r="P360" s="97" t="s">
        <v>341</v>
      </c>
      <c r="Q360" s="97" t="s">
        <v>351</v>
      </c>
      <c r="R360" s="97"/>
      <c r="S360" s="97"/>
      <c r="T360" s="97"/>
      <c r="U360" s="97"/>
      <c r="V360" s="76">
        <v>4523304</v>
      </c>
      <c r="W360" s="101">
        <v>5066100.4800000004</v>
      </c>
      <c r="X360" s="97"/>
      <c r="Y360" s="114" t="s">
        <v>343</v>
      </c>
      <c r="Z360" s="80"/>
    </row>
    <row r="361" spans="3:26" s="51" customFormat="1" ht="198" customHeight="1" x14ac:dyDescent="0.25">
      <c r="C361" s="129" t="s">
        <v>115</v>
      </c>
      <c r="D361" s="97" t="s">
        <v>172</v>
      </c>
      <c r="E361" s="97" t="s">
        <v>352</v>
      </c>
      <c r="F361" s="97" t="s">
        <v>353</v>
      </c>
      <c r="G361" s="97" t="s">
        <v>354</v>
      </c>
      <c r="H361" s="97" t="s">
        <v>355</v>
      </c>
      <c r="I361" s="97" t="s">
        <v>189</v>
      </c>
      <c r="J361" s="98">
        <v>1</v>
      </c>
      <c r="K361" s="97">
        <v>750000000</v>
      </c>
      <c r="L361" s="97" t="s">
        <v>339</v>
      </c>
      <c r="M361" s="151" t="s">
        <v>220</v>
      </c>
      <c r="N361" s="97" t="s">
        <v>350</v>
      </c>
      <c r="O361" s="97"/>
      <c r="P361" s="97" t="s">
        <v>341</v>
      </c>
      <c r="Q361" s="97" t="s">
        <v>351</v>
      </c>
      <c r="R361" s="97"/>
      <c r="S361" s="97"/>
      <c r="T361" s="97"/>
      <c r="U361" s="97"/>
      <c r="V361" s="76">
        <v>5837924</v>
      </c>
      <c r="W361" s="101">
        <v>6538474.8799999999</v>
      </c>
      <c r="X361" s="97"/>
      <c r="Y361" s="114" t="s">
        <v>343</v>
      </c>
      <c r="Z361" s="80"/>
    </row>
    <row r="362" spans="3:26" s="51" customFormat="1" ht="165" customHeight="1" x14ac:dyDescent="0.25">
      <c r="C362" s="129" t="s">
        <v>116</v>
      </c>
      <c r="D362" s="97" t="s">
        <v>172</v>
      </c>
      <c r="E362" s="97" t="s">
        <v>346</v>
      </c>
      <c r="F362" s="97" t="s">
        <v>347</v>
      </c>
      <c r="G362" s="97" t="s">
        <v>348</v>
      </c>
      <c r="H362" s="97" t="s">
        <v>356</v>
      </c>
      <c r="I362" s="97" t="s">
        <v>189</v>
      </c>
      <c r="J362" s="98">
        <v>1</v>
      </c>
      <c r="K362" s="97">
        <v>750000000</v>
      </c>
      <c r="L362" s="97" t="s">
        <v>339</v>
      </c>
      <c r="M362" s="151" t="s">
        <v>220</v>
      </c>
      <c r="N362" s="97" t="s">
        <v>357</v>
      </c>
      <c r="O362" s="97"/>
      <c r="P362" s="97" t="s">
        <v>341</v>
      </c>
      <c r="Q362" s="97" t="s">
        <v>351</v>
      </c>
      <c r="R362" s="97"/>
      <c r="S362" s="97"/>
      <c r="T362" s="97"/>
      <c r="U362" s="97"/>
      <c r="V362" s="76">
        <v>2914272</v>
      </c>
      <c r="W362" s="101">
        <v>3263984.64</v>
      </c>
      <c r="X362" s="97"/>
      <c r="Y362" s="114" t="s">
        <v>343</v>
      </c>
      <c r="Z362" s="80"/>
    </row>
    <row r="363" spans="3:26" s="51" customFormat="1" ht="156" customHeight="1" x14ac:dyDescent="0.25">
      <c r="C363" s="129" t="s">
        <v>117</v>
      </c>
      <c r="D363" s="97" t="s">
        <v>172</v>
      </c>
      <c r="E363" s="97" t="s">
        <v>352</v>
      </c>
      <c r="F363" s="97" t="s">
        <v>353</v>
      </c>
      <c r="G363" s="97" t="s">
        <v>354</v>
      </c>
      <c r="H363" s="97" t="s">
        <v>358</v>
      </c>
      <c r="I363" s="97" t="s">
        <v>189</v>
      </c>
      <c r="J363" s="98">
        <v>1</v>
      </c>
      <c r="K363" s="97">
        <v>750000000</v>
      </c>
      <c r="L363" s="97" t="s">
        <v>339</v>
      </c>
      <c r="M363" s="151" t="s">
        <v>220</v>
      </c>
      <c r="N363" s="97" t="s">
        <v>340</v>
      </c>
      <c r="O363" s="97"/>
      <c r="P363" s="97" t="s">
        <v>341</v>
      </c>
      <c r="Q363" s="97" t="s">
        <v>351</v>
      </c>
      <c r="R363" s="97"/>
      <c r="S363" s="97"/>
      <c r="T363" s="97"/>
      <c r="U363" s="97"/>
      <c r="V363" s="76">
        <v>4096043</v>
      </c>
      <c r="W363" s="101">
        <v>4587568.16</v>
      </c>
      <c r="X363" s="97"/>
      <c r="Y363" s="114" t="s">
        <v>343</v>
      </c>
      <c r="Z363" s="80"/>
    </row>
    <row r="364" spans="3:26" s="51" customFormat="1" ht="249.75" customHeight="1" x14ac:dyDescent="0.25">
      <c r="C364" s="129" t="s">
        <v>118</v>
      </c>
      <c r="D364" s="97" t="s">
        <v>172</v>
      </c>
      <c r="E364" s="97" t="s">
        <v>346</v>
      </c>
      <c r="F364" s="97" t="s">
        <v>347</v>
      </c>
      <c r="G364" s="97" t="s">
        <v>348</v>
      </c>
      <c r="H364" s="97" t="s">
        <v>359</v>
      </c>
      <c r="I364" s="97" t="s">
        <v>189</v>
      </c>
      <c r="J364" s="98">
        <v>1</v>
      </c>
      <c r="K364" s="97">
        <v>750000000</v>
      </c>
      <c r="L364" s="97" t="s">
        <v>339</v>
      </c>
      <c r="M364" s="151" t="s">
        <v>220</v>
      </c>
      <c r="N364" s="97" t="s">
        <v>345</v>
      </c>
      <c r="O364" s="97"/>
      <c r="P364" s="97" t="s">
        <v>341</v>
      </c>
      <c r="Q364" s="97" t="s">
        <v>351</v>
      </c>
      <c r="R364" s="97"/>
      <c r="S364" s="97"/>
      <c r="T364" s="97"/>
      <c r="U364" s="97"/>
      <c r="V364" s="76">
        <v>3778800</v>
      </c>
      <c r="W364" s="101">
        <v>4232256</v>
      </c>
      <c r="X364" s="97"/>
      <c r="Y364" s="114" t="s">
        <v>343</v>
      </c>
      <c r="Z364" s="80"/>
    </row>
    <row r="365" spans="3:26" s="51" customFormat="1" ht="209.25" customHeight="1" x14ac:dyDescent="0.25">
      <c r="C365" s="129" t="s">
        <v>119</v>
      </c>
      <c r="D365" s="97" t="s">
        <v>172</v>
      </c>
      <c r="E365" s="97" t="s">
        <v>352</v>
      </c>
      <c r="F365" s="97" t="s">
        <v>353</v>
      </c>
      <c r="G365" s="97" t="s">
        <v>354</v>
      </c>
      <c r="H365" s="97" t="s">
        <v>360</v>
      </c>
      <c r="I365" s="97" t="s">
        <v>189</v>
      </c>
      <c r="J365" s="98">
        <v>1</v>
      </c>
      <c r="K365" s="97">
        <v>750000000</v>
      </c>
      <c r="L365" s="97" t="s">
        <v>339</v>
      </c>
      <c r="M365" s="151" t="s">
        <v>220</v>
      </c>
      <c r="N365" s="97" t="s">
        <v>345</v>
      </c>
      <c r="O365" s="97"/>
      <c r="P365" s="97" t="s">
        <v>341</v>
      </c>
      <c r="Q365" s="97" t="s">
        <v>351</v>
      </c>
      <c r="R365" s="97"/>
      <c r="S365" s="97"/>
      <c r="T365" s="97"/>
      <c r="U365" s="97"/>
      <c r="V365" s="76">
        <v>5148000</v>
      </c>
      <c r="W365" s="101">
        <v>5765760</v>
      </c>
      <c r="X365" s="97"/>
      <c r="Y365" s="114" t="s">
        <v>343</v>
      </c>
      <c r="Z365" s="80"/>
    </row>
    <row r="366" spans="3:26" s="51" customFormat="1" ht="148.5" customHeight="1" x14ac:dyDescent="0.25">
      <c r="C366" s="129" t="s">
        <v>120</v>
      </c>
      <c r="D366" s="97" t="s">
        <v>172</v>
      </c>
      <c r="E366" s="97" t="s">
        <v>361</v>
      </c>
      <c r="F366" s="97" t="s">
        <v>362</v>
      </c>
      <c r="G366" s="97" t="s">
        <v>362</v>
      </c>
      <c r="H366" s="97" t="s">
        <v>363</v>
      </c>
      <c r="I366" s="97" t="s">
        <v>189</v>
      </c>
      <c r="J366" s="98">
        <v>1</v>
      </c>
      <c r="K366" s="97">
        <v>750000000</v>
      </c>
      <c r="L366" s="97" t="s">
        <v>339</v>
      </c>
      <c r="M366" s="151" t="s">
        <v>220</v>
      </c>
      <c r="N366" s="97" t="s">
        <v>340</v>
      </c>
      <c r="O366" s="97"/>
      <c r="P366" s="97" t="s">
        <v>341</v>
      </c>
      <c r="Q366" s="97" t="s">
        <v>351</v>
      </c>
      <c r="R366" s="97"/>
      <c r="S366" s="97"/>
      <c r="T366" s="97"/>
      <c r="U366" s="97"/>
      <c r="V366" s="76">
        <v>18671228</v>
      </c>
      <c r="W366" s="101">
        <v>20911775.359999999</v>
      </c>
      <c r="X366" s="97"/>
      <c r="Y366" s="114" t="s">
        <v>343</v>
      </c>
      <c r="Z366" s="80"/>
    </row>
    <row r="367" spans="3:26" s="51" customFormat="1" ht="216.75" customHeight="1" x14ac:dyDescent="0.25">
      <c r="C367" s="129" t="s">
        <v>121</v>
      </c>
      <c r="D367" s="97" t="s">
        <v>172</v>
      </c>
      <c r="E367" s="97" t="s">
        <v>361</v>
      </c>
      <c r="F367" s="97" t="s">
        <v>362</v>
      </c>
      <c r="G367" s="97" t="s">
        <v>362</v>
      </c>
      <c r="H367" s="97" t="s">
        <v>364</v>
      </c>
      <c r="I367" s="97" t="s">
        <v>189</v>
      </c>
      <c r="J367" s="98">
        <v>1</v>
      </c>
      <c r="K367" s="97">
        <v>750000000</v>
      </c>
      <c r="L367" s="97" t="s">
        <v>339</v>
      </c>
      <c r="M367" s="151" t="s">
        <v>220</v>
      </c>
      <c r="N367" s="97" t="s">
        <v>345</v>
      </c>
      <c r="O367" s="97"/>
      <c r="P367" s="97" t="s">
        <v>341</v>
      </c>
      <c r="Q367" s="97" t="s">
        <v>351</v>
      </c>
      <c r="R367" s="97"/>
      <c r="S367" s="97"/>
      <c r="T367" s="97"/>
      <c r="U367" s="97"/>
      <c r="V367" s="76">
        <v>22022100</v>
      </c>
      <c r="W367" s="101">
        <v>24664752</v>
      </c>
      <c r="X367" s="97"/>
      <c r="Y367" s="114" t="s">
        <v>343</v>
      </c>
      <c r="Z367" s="80"/>
    </row>
    <row r="368" spans="3:26" s="51" customFormat="1" ht="197.25" customHeight="1" x14ac:dyDescent="0.25">
      <c r="C368" s="129" t="s">
        <v>122</v>
      </c>
      <c r="D368" s="97" t="s">
        <v>172</v>
      </c>
      <c r="E368" s="97" t="s">
        <v>365</v>
      </c>
      <c r="F368" s="97" t="s">
        <v>366</v>
      </c>
      <c r="G368" s="97" t="s">
        <v>366</v>
      </c>
      <c r="H368" s="97" t="s">
        <v>367</v>
      </c>
      <c r="I368" s="97" t="s">
        <v>189</v>
      </c>
      <c r="J368" s="98">
        <v>1</v>
      </c>
      <c r="K368" s="97">
        <v>750000000</v>
      </c>
      <c r="L368" s="97" t="s">
        <v>339</v>
      </c>
      <c r="M368" s="151" t="s">
        <v>220</v>
      </c>
      <c r="N368" s="97" t="s">
        <v>350</v>
      </c>
      <c r="O368" s="97"/>
      <c r="P368" s="97" t="s">
        <v>230</v>
      </c>
      <c r="Q368" s="97" t="s">
        <v>368</v>
      </c>
      <c r="R368" s="97"/>
      <c r="S368" s="97"/>
      <c r="T368" s="97"/>
      <c r="U368" s="97"/>
      <c r="V368" s="76">
        <v>4900000</v>
      </c>
      <c r="W368" s="101">
        <v>5488000</v>
      </c>
      <c r="X368" s="97"/>
      <c r="Y368" s="114" t="s">
        <v>197</v>
      </c>
      <c r="Z368" s="80"/>
    </row>
    <row r="369" spans="3:26" s="51" customFormat="1" ht="163.5" customHeight="1" x14ac:dyDescent="0.25">
      <c r="C369" s="129" t="s">
        <v>123</v>
      </c>
      <c r="D369" s="97" t="s">
        <v>172</v>
      </c>
      <c r="E369" s="97" t="s">
        <v>369</v>
      </c>
      <c r="F369" s="97" t="s">
        <v>370</v>
      </c>
      <c r="G369" s="97" t="s">
        <v>370</v>
      </c>
      <c r="H369" s="97" t="s">
        <v>371</v>
      </c>
      <c r="I369" s="97" t="s">
        <v>189</v>
      </c>
      <c r="J369" s="98">
        <v>1</v>
      </c>
      <c r="K369" s="97">
        <v>750000000</v>
      </c>
      <c r="L369" s="97" t="s">
        <v>339</v>
      </c>
      <c r="M369" s="151" t="s">
        <v>220</v>
      </c>
      <c r="N369" s="97" t="s">
        <v>372</v>
      </c>
      <c r="O369" s="97"/>
      <c r="P369" s="97" t="s">
        <v>230</v>
      </c>
      <c r="Q369" s="97" t="s">
        <v>373</v>
      </c>
      <c r="R369" s="97"/>
      <c r="S369" s="97"/>
      <c r="T369" s="97"/>
      <c r="U369" s="97"/>
      <c r="V369" s="76">
        <v>960000</v>
      </c>
      <c r="W369" s="101">
        <v>1075200</v>
      </c>
      <c r="X369" s="97"/>
      <c r="Y369" s="114" t="s">
        <v>343</v>
      </c>
      <c r="Z369" s="80"/>
    </row>
    <row r="370" spans="3:26" s="51" customFormat="1" ht="218.25" customHeight="1" x14ac:dyDescent="0.25">
      <c r="C370" s="129" t="s">
        <v>124</v>
      </c>
      <c r="D370" s="97" t="s">
        <v>172</v>
      </c>
      <c r="E370" s="97" t="s">
        <v>374</v>
      </c>
      <c r="F370" s="97" t="s">
        <v>375</v>
      </c>
      <c r="G370" s="75" t="s">
        <v>376</v>
      </c>
      <c r="H370" s="75"/>
      <c r="I370" s="97" t="s">
        <v>201</v>
      </c>
      <c r="J370" s="98">
        <v>1</v>
      </c>
      <c r="K370" s="97">
        <v>750000000</v>
      </c>
      <c r="L370" s="97" t="s">
        <v>339</v>
      </c>
      <c r="M370" s="151" t="s">
        <v>220</v>
      </c>
      <c r="N370" s="97" t="s">
        <v>372</v>
      </c>
      <c r="O370" s="97"/>
      <c r="P370" s="97" t="s">
        <v>230</v>
      </c>
      <c r="Q370" s="97" t="s">
        <v>351</v>
      </c>
      <c r="R370" s="97"/>
      <c r="S370" s="97"/>
      <c r="T370" s="97"/>
      <c r="U370" s="97"/>
      <c r="V370" s="76">
        <v>4050800</v>
      </c>
      <c r="W370" s="101">
        <v>4536896</v>
      </c>
      <c r="X370" s="97"/>
      <c r="Y370" s="114" t="s">
        <v>343</v>
      </c>
      <c r="Z370" s="80"/>
    </row>
    <row r="371" spans="3:26" s="51" customFormat="1" ht="226.5" customHeight="1" x14ac:dyDescent="0.25">
      <c r="C371" s="129" t="s">
        <v>125</v>
      </c>
      <c r="D371" s="244" t="s">
        <v>172</v>
      </c>
      <c r="E371" s="244" t="s">
        <v>377</v>
      </c>
      <c r="F371" s="244" t="s">
        <v>378</v>
      </c>
      <c r="G371" s="245" t="s">
        <v>378</v>
      </c>
      <c r="H371" s="245"/>
      <c r="I371" s="244" t="s">
        <v>201</v>
      </c>
      <c r="J371" s="246">
        <v>1</v>
      </c>
      <c r="K371" s="244">
        <v>750000000</v>
      </c>
      <c r="L371" s="244" t="s">
        <v>339</v>
      </c>
      <c r="M371" s="247" t="s">
        <v>220</v>
      </c>
      <c r="N371" s="244" t="s">
        <v>372</v>
      </c>
      <c r="O371" s="244"/>
      <c r="P371" s="244" t="s">
        <v>230</v>
      </c>
      <c r="Q371" s="244" t="s">
        <v>351</v>
      </c>
      <c r="R371" s="244"/>
      <c r="S371" s="244"/>
      <c r="T371" s="244"/>
      <c r="U371" s="244"/>
      <c r="V371" s="221">
        <v>0</v>
      </c>
      <c r="W371" s="221">
        <f>V371*1.12</f>
        <v>0</v>
      </c>
      <c r="X371" s="244"/>
      <c r="Y371" s="244" t="s">
        <v>343</v>
      </c>
      <c r="Z371" s="248" t="s">
        <v>1096</v>
      </c>
    </row>
    <row r="372" spans="3:26" s="51" customFormat="1" ht="226.5" customHeight="1" x14ac:dyDescent="0.25">
      <c r="C372" s="129" t="s">
        <v>1097</v>
      </c>
      <c r="D372" s="244" t="s">
        <v>172</v>
      </c>
      <c r="E372" s="244" t="s">
        <v>377</v>
      </c>
      <c r="F372" s="244" t="s">
        <v>378</v>
      </c>
      <c r="G372" s="245" t="s">
        <v>378</v>
      </c>
      <c r="H372" s="245"/>
      <c r="I372" s="244" t="s">
        <v>201</v>
      </c>
      <c r="J372" s="246">
        <v>1</v>
      </c>
      <c r="K372" s="244">
        <v>750000000</v>
      </c>
      <c r="L372" s="244" t="s">
        <v>339</v>
      </c>
      <c r="M372" s="247" t="s">
        <v>241</v>
      </c>
      <c r="N372" s="244" t="s">
        <v>372</v>
      </c>
      <c r="O372" s="244"/>
      <c r="P372" s="244" t="s">
        <v>786</v>
      </c>
      <c r="Q372" s="244" t="s">
        <v>351</v>
      </c>
      <c r="R372" s="244"/>
      <c r="S372" s="244"/>
      <c r="T372" s="244"/>
      <c r="U372" s="244"/>
      <c r="V372" s="221">
        <v>2265838.33</v>
      </c>
      <c r="W372" s="221">
        <f>V372*1.12</f>
        <v>2537738.9296000004</v>
      </c>
      <c r="X372" s="244"/>
      <c r="Y372" s="244">
        <v>2016</v>
      </c>
      <c r="Z372" s="249"/>
    </row>
    <row r="373" spans="3:26" s="51" customFormat="1" ht="171.75" customHeight="1" x14ac:dyDescent="0.25">
      <c r="C373" s="129" t="s">
        <v>126</v>
      </c>
      <c r="D373" s="244" t="s">
        <v>172</v>
      </c>
      <c r="E373" s="244" t="s">
        <v>379</v>
      </c>
      <c r="F373" s="244" t="s">
        <v>380</v>
      </c>
      <c r="G373" s="244" t="s">
        <v>380</v>
      </c>
      <c r="H373" s="244" t="s">
        <v>381</v>
      </c>
      <c r="I373" s="244" t="s">
        <v>201</v>
      </c>
      <c r="J373" s="246">
        <v>1</v>
      </c>
      <c r="K373" s="244">
        <v>750000000</v>
      </c>
      <c r="L373" s="244" t="s">
        <v>339</v>
      </c>
      <c r="M373" s="247" t="s">
        <v>220</v>
      </c>
      <c r="N373" s="244" t="s">
        <v>339</v>
      </c>
      <c r="O373" s="244"/>
      <c r="P373" s="244" t="s">
        <v>230</v>
      </c>
      <c r="Q373" s="244" t="s">
        <v>342</v>
      </c>
      <c r="R373" s="244"/>
      <c r="S373" s="244"/>
      <c r="T373" s="244"/>
      <c r="U373" s="244"/>
      <c r="V373" s="221">
        <v>0</v>
      </c>
      <c r="W373" s="221">
        <f>V373*1.12</f>
        <v>0</v>
      </c>
      <c r="X373" s="244"/>
      <c r="Y373" s="244" t="s">
        <v>343</v>
      </c>
      <c r="Z373" s="248" t="s">
        <v>1096</v>
      </c>
    </row>
    <row r="374" spans="3:26" s="51" customFormat="1" ht="171.75" customHeight="1" x14ac:dyDescent="0.25">
      <c r="C374" s="129" t="s">
        <v>1098</v>
      </c>
      <c r="D374" s="244" t="s">
        <v>172</v>
      </c>
      <c r="E374" s="244" t="s">
        <v>379</v>
      </c>
      <c r="F374" s="244" t="s">
        <v>380</v>
      </c>
      <c r="G374" s="244" t="s">
        <v>380</v>
      </c>
      <c r="H374" s="244" t="s">
        <v>381</v>
      </c>
      <c r="I374" s="244" t="s">
        <v>201</v>
      </c>
      <c r="J374" s="246">
        <v>1</v>
      </c>
      <c r="K374" s="244">
        <v>750000000</v>
      </c>
      <c r="L374" s="244" t="s">
        <v>339</v>
      </c>
      <c r="M374" s="247" t="s">
        <v>241</v>
      </c>
      <c r="N374" s="244" t="s">
        <v>339</v>
      </c>
      <c r="O374" s="244"/>
      <c r="P374" s="244" t="s">
        <v>786</v>
      </c>
      <c r="Q374" s="244" t="s">
        <v>342</v>
      </c>
      <c r="R374" s="244"/>
      <c r="S374" s="244"/>
      <c r="T374" s="244"/>
      <c r="U374" s="244"/>
      <c r="V374" s="221">
        <v>1000000</v>
      </c>
      <c r="W374" s="221">
        <f>V374*1.12</f>
        <v>1120000</v>
      </c>
      <c r="X374" s="244"/>
      <c r="Y374" s="244">
        <v>2016</v>
      </c>
      <c r="Z374" s="249"/>
    </row>
    <row r="375" spans="3:26" s="51" customFormat="1" ht="168.75" customHeight="1" x14ac:dyDescent="0.25">
      <c r="C375" s="129" t="s">
        <v>127</v>
      </c>
      <c r="D375" s="97" t="s">
        <v>172</v>
      </c>
      <c r="E375" s="97" t="s">
        <v>382</v>
      </c>
      <c r="F375" s="97" t="s">
        <v>383</v>
      </c>
      <c r="G375" s="97" t="s">
        <v>383</v>
      </c>
      <c r="H375" s="97" t="s">
        <v>384</v>
      </c>
      <c r="I375" s="97" t="s">
        <v>176</v>
      </c>
      <c r="J375" s="98">
        <v>1</v>
      </c>
      <c r="K375" s="97">
        <v>750000000</v>
      </c>
      <c r="L375" s="97" t="s">
        <v>339</v>
      </c>
      <c r="M375" s="151" t="s">
        <v>220</v>
      </c>
      <c r="N375" s="97" t="s">
        <v>339</v>
      </c>
      <c r="O375" s="97"/>
      <c r="P375" s="97" t="s">
        <v>230</v>
      </c>
      <c r="Q375" s="97" t="s">
        <v>342</v>
      </c>
      <c r="R375" s="97"/>
      <c r="S375" s="97"/>
      <c r="T375" s="97"/>
      <c r="U375" s="97"/>
      <c r="V375" s="76">
        <v>0</v>
      </c>
      <c r="W375" s="101">
        <v>0</v>
      </c>
      <c r="X375" s="97"/>
      <c r="Y375" s="114" t="s">
        <v>343</v>
      </c>
      <c r="Z375" s="80" t="s">
        <v>904</v>
      </c>
    </row>
    <row r="376" spans="3:26" s="51" customFormat="1" ht="172.5" customHeight="1" x14ac:dyDescent="0.25">
      <c r="C376" s="129" t="s">
        <v>128</v>
      </c>
      <c r="D376" s="152" t="s">
        <v>172</v>
      </c>
      <c r="E376" s="96" t="s">
        <v>385</v>
      </c>
      <c r="F376" s="128" t="s">
        <v>386</v>
      </c>
      <c r="G376" s="128" t="s">
        <v>386</v>
      </c>
      <c r="H376" s="153" t="s">
        <v>387</v>
      </c>
      <c r="I376" s="154" t="s">
        <v>176</v>
      </c>
      <c r="J376" s="155">
        <v>0.6</v>
      </c>
      <c r="K376" s="132">
        <v>750000000</v>
      </c>
      <c r="L376" s="156" t="s">
        <v>388</v>
      </c>
      <c r="M376" s="96" t="s">
        <v>389</v>
      </c>
      <c r="N376" s="154" t="s">
        <v>390</v>
      </c>
      <c r="O376" s="154"/>
      <c r="P376" s="132" t="s">
        <v>391</v>
      </c>
      <c r="Q376" s="157" t="s">
        <v>392</v>
      </c>
      <c r="R376" s="154"/>
      <c r="S376" s="154"/>
      <c r="T376" s="154"/>
      <c r="U376" s="158"/>
      <c r="V376" s="80">
        <v>22720000</v>
      </c>
      <c r="W376" s="101">
        <v>25446400.000000004</v>
      </c>
      <c r="X376" s="77"/>
      <c r="Y376" s="159">
        <v>2016</v>
      </c>
      <c r="Z376" s="80"/>
    </row>
    <row r="377" spans="3:26" s="51" customFormat="1" ht="201.75" customHeight="1" x14ac:dyDescent="0.25">
      <c r="C377" s="129" t="s">
        <v>129</v>
      </c>
      <c r="D377" s="152" t="s">
        <v>172</v>
      </c>
      <c r="E377" s="97" t="s">
        <v>393</v>
      </c>
      <c r="F377" s="128" t="s">
        <v>394</v>
      </c>
      <c r="G377" s="128" t="s">
        <v>394</v>
      </c>
      <c r="H377" s="128" t="s">
        <v>395</v>
      </c>
      <c r="I377" s="96" t="s">
        <v>201</v>
      </c>
      <c r="J377" s="160">
        <v>1</v>
      </c>
      <c r="K377" s="132">
        <v>750000000</v>
      </c>
      <c r="L377" s="156" t="s">
        <v>388</v>
      </c>
      <c r="M377" s="97" t="s">
        <v>396</v>
      </c>
      <c r="N377" s="154" t="s">
        <v>390</v>
      </c>
      <c r="O377" s="96"/>
      <c r="P377" s="97" t="s">
        <v>397</v>
      </c>
      <c r="Q377" s="157" t="s">
        <v>392</v>
      </c>
      <c r="R377" s="96"/>
      <c r="S377" s="96"/>
      <c r="T377" s="96"/>
      <c r="U377" s="161"/>
      <c r="V377" s="80">
        <v>6200000</v>
      </c>
      <c r="W377" s="101">
        <v>6944000.0000000009</v>
      </c>
      <c r="X377" s="77"/>
      <c r="Y377" s="114">
        <v>2015</v>
      </c>
      <c r="Z377" s="80"/>
    </row>
    <row r="378" spans="3:26" s="51" customFormat="1" ht="176.25" customHeight="1" x14ac:dyDescent="0.25">
      <c r="C378" s="129" t="s">
        <v>130</v>
      </c>
      <c r="D378" s="152" t="s">
        <v>172</v>
      </c>
      <c r="E378" s="97" t="s">
        <v>365</v>
      </c>
      <c r="F378" s="152" t="s">
        <v>366</v>
      </c>
      <c r="G378" s="152" t="s">
        <v>366</v>
      </c>
      <c r="H378" s="152" t="s">
        <v>398</v>
      </c>
      <c r="I378" s="154" t="s">
        <v>176</v>
      </c>
      <c r="J378" s="160">
        <v>1</v>
      </c>
      <c r="K378" s="132">
        <v>750000000</v>
      </c>
      <c r="L378" s="156" t="s">
        <v>388</v>
      </c>
      <c r="M378" s="97" t="s">
        <v>193</v>
      </c>
      <c r="N378" s="97" t="s">
        <v>390</v>
      </c>
      <c r="O378" s="97"/>
      <c r="P378" s="97" t="s">
        <v>399</v>
      </c>
      <c r="Q378" s="157" t="s">
        <v>392</v>
      </c>
      <c r="R378" s="152"/>
      <c r="S378" s="152"/>
      <c r="T378" s="152"/>
      <c r="U378" s="152"/>
      <c r="V378" s="162">
        <v>6500000</v>
      </c>
      <c r="W378" s="101">
        <v>7280000.0000000009</v>
      </c>
      <c r="X378" s="152"/>
      <c r="Y378" s="114">
        <v>2015</v>
      </c>
      <c r="Z378" s="80"/>
    </row>
    <row r="379" spans="3:26" s="51" customFormat="1" ht="164.25" customHeight="1" x14ac:dyDescent="0.25">
      <c r="C379" s="129" t="s">
        <v>131</v>
      </c>
      <c r="D379" s="65" t="s">
        <v>172</v>
      </c>
      <c r="E379" s="65" t="s">
        <v>400</v>
      </c>
      <c r="F379" s="97" t="s">
        <v>401</v>
      </c>
      <c r="G379" s="97" t="s">
        <v>401</v>
      </c>
      <c r="H379" s="97" t="s">
        <v>402</v>
      </c>
      <c r="I379" s="97" t="s">
        <v>189</v>
      </c>
      <c r="J379" s="98">
        <v>1</v>
      </c>
      <c r="K379" s="97">
        <v>750000000</v>
      </c>
      <c r="L379" s="59" t="s">
        <v>177</v>
      </c>
      <c r="M379" s="97" t="s">
        <v>403</v>
      </c>
      <c r="N379" s="65" t="s">
        <v>221</v>
      </c>
      <c r="O379" s="97"/>
      <c r="P379" s="69" t="s">
        <v>404</v>
      </c>
      <c r="Q379" s="97" t="s">
        <v>405</v>
      </c>
      <c r="R379" s="97"/>
      <c r="S379" s="97"/>
      <c r="T379" s="97"/>
      <c r="U379" s="97"/>
      <c r="V379" s="71">
        <v>33542039</v>
      </c>
      <c r="W379" s="101">
        <v>37567083.68</v>
      </c>
      <c r="X379" s="97" t="s">
        <v>206</v>
      </c>
      <c r="Y379" s="114">
        <v>2015</v>
      </c>
      <c r="Z379" s="80"/>
    </row>
    <row r="380" spans="3:26" s="51" customFormat="1" ht="174.75" customHeight="1" x14ac:dyDescent="0.25">
      <c r="C380" s="129" t="s">
        <v>132</v>
      </c>
      <c r="D380" s="65" t="s">
        <v>172</v>
      </c>
      <c r="E380" s="65" t="s">
        <v>400</v>
      </c>
      <c r="F380" s="97" t="s">
        <v>401</v>
      </c>
      <c r="G380" s="97" t="s">
        <v>401</v>
      </c>
      <c r="H380" s="97" t="s">
        <v>406</v>
      </c>
      <c r="I380" s="97" t="s">
        <v>189</v>
      </c>
      <c r="J380" s="98">
        <v>1</v>
      </c>
      <c r="K380" s="97">
        <v>750000000</v>
      </c>
      <c r="L380" s="59" t="s">
        <v>177</v>
      </c>
      <c r="M380" s="97" t="s">
        <v>403</v>
      </c>
      <c r="N380" s="65" t="s">
        <v>232</v>
      </c>
      <c r="O380" s="97"/>
      <c r="P380" s="69" t="s">
        <v>404</v>
      </c>
      <c r="Q380" s="97" t="s">
        <v>405</v>
      </c>
      <c r="R380" s="97"/>
      <c r="S380" s="97"/>
      <c r="T380" s="97"/>
      <c r="U380" s="97"/>
      <c r="V380" s="71">
        <v>34579422.189999998</v>
      </c>
      <c r="W380" s="101">
        <v>38728952.850000001</v>
      </c>
      <c r="X380" s="97" t="s">
        <v>206</v>
      </c>
      <c r="Y380" s="114">
        <v>2015</v>
      </c>
      <c r="Z380" s="80"/>
    </row>
    <row r="381" spans="3:26" s="51" customFormat="1" ht="185.25" customHeight="1" x14ac:dyDescent="0.25">
      <c r="C381" s="129" t="s">
        <v>133</v>
      </c>
      <c r="D381" s="65" t="s">
        <v>172</v>
      </c>
      <c r="E381" s="65" t="s">
        <v>400</v>
      </c>
      <c r="F381" s="97" t="s">
        <v>401</v>
      </c>
      <c r="G381" s="97" t="s">
        <v>401</v>
      </c>
      <c r="H381" s="97" t="s">
        <v>407</v>
      </c>
      <c r="I381" s="97" t="s">
        <v>189</v>
      </c>
      <c r="J381" s="98">
        <v>1</v>
      </c>
      <c r="K381" s="97">
        <v>750000000</v>
      </c>
      <c r="L381" s="59" t="s">
        <v>177</v>
      </c>
      <c r="M381" s="97" t="s">
        <v>403</v>
      </c>
      <c r="N381" s="65" t="s">
        <v>221</v>
      </c>
      <c r="O381" s="97"/>
      <c r="P381" s="69" t="s">
        <v>404</v>
      </c>
      <c r="Q381" s="97" t="s">
        <v>405</v>
      </c>
      <c r="R381" s="97"/>
      <c r="S381" s="97"/>
      <c r="T381" s="97"/>
      <c r="U381" s="97"/>
      <c r="V381" s="71">
        <v>34579422.189999998</v>
      </c>
      <c r="W381" s="101">
        <v>38728952.850000001</v>
      </c>
      <c r="X381" s="97" t="s">
        <v>206</v>
      </c>
      <c r="Y381" s="114">
        <v>2015</v>
      </c>
      <c r="Z381" s="80"/>
    </row>
    <row r="382" spans="3:26" s="51" customFormat="1" ht="189.75" customHeight="1" x14ac:dyDescent="0.25">
      <c r="C382" s="129" t="s">
        <v>134</v>
      </c>
      <c r="D382" s="65" t="s">
        <v>172</v>
      </c>
      <c r="E382" s="65" t="s">
        <v>400</v>
      </c>
      <c r="F382" s="97" t="s">
        <v>401</v>
      </c>
      <c r="G382" s="97" t="s">
        <v>401</v>
      </c>
      <c r="H382" s="97" t="s">
        <v>408</v>
      </c>
      <c r="I382" s="97" t="s">
        <v>189</v>
      </c>
      <c r="J382" s="98">
        <v>1</v>
      </c>
      <c r="K382" s="97">
        <v>750000000</v>
      </c>
      <c r="L382" s="59" t="s">
        <v>177</v>
      </c>
      <c r="M382" s="97" t="s">
        <v>403</v>
      </c>
      <c r="N382" s="65" t="s">
        <v>409</v>
      </c>
      <c r="O382" s="97"/>
      <c r="P382" s="69" t="s">
        <v>404</v>
      </c>
      <c r="Q382" s="97" t="s">
        <v>405</v>
      </c>
      <c r="R382" s="97"/>
      <c r="S382" s="97"/>
      <c r="T382" s="97"/>
      <c r="U382" s="97"/>
      <c r="V382" s="71">
        <v>34579422.189999998</v>
      </c>
      <c r="W382" s="101">
        <v>38728952.850000001</v>
      </c>
      <c r="X382" s="97" t="s">
        <v>206</v>
      </c>
      <c r="Y382" s="114">
        <v>2015</v>
      </c>
      <c r="Z382" s="80"/>
    </row>
    <row r="383" spans="3:26" s="51" customFormat="1" ht="189.75" customHeight="1" x14ac:dyDescent="0.25">
      <c r="C383" s="129" t="s">
        <v>135</v>
      </c>
      <c r="D383" s="65" t="s">
        <v>172</v>
      </c>
      <c r="E383" s="65" t="s">
        <v>400</v>
      </c>
      <c r="F383" s="97" t="s">
        <v>401</v>
      </c>
      <c r="G383" s="97" t="s">
        <v>401</v>
      </c>
      <c r="H383" s="97" t="s">
        <v>410</v>
      </c>
      <c r="I383" s="97" t="s">
        <v>189</v>
      </c>
      <c r="J383" s="98">
        <v>1</v>
      </c>
      <c r="K383" s="97">
        <v>750000000</v>
      </c>
      <c r="L383" s="59" t="s">
        <v>177</v>
      </c>
      <c r="M383" s="97" t="s">
        <v>403</v>
      </c>
      <c r="N383" s="65" t="s">
        <v>237</v>
      </c>
      <c r="O383" s="97"/>
      <c r="P383" s="69" t="s">
        <v>404</v>
      </c>
      <c r="Q383" s="97" t="s">
        <v>405</v>
      </c>
      <c r="R383" s="97"/>
      <c r="S383" s="97"/>
      <c r="T383" s="97"/>
      <c r="U383" s="97"/>
      <c r="V383" s="71">
        <v>33542039</v>
      </c>
      <c r="W383" s="101">
        <v>37567083.68</v>
      </c>
      <c r="X383" s="97" t="s">
        <v>206</v>
      </c>
      <c r="Y383" s="114">
        <v>2015</v>
      </c>
      <c r="Z383" s="80"/>
    </row>
    <row r="384" spans="3:26" s="51" customFormat="1" ht="204.75" customHeight="1" x14ac:dyDescent="0.25">
      <c r="C384" s="129" t="s">
        <v>136</v>
      </c>
      <c r="D384" s="86" t="s">
        <v>172</v>
      </c>
      <c r="E384" s="86" t="s">
        <v>411</v>
      </c>
      <c r="F384" s="85" t="s">
        <v>412</v>
      </c>
      <c r="G384" s="85" t="s">
        <v>412</v>
      </c>
      <c r="H384" s="85" t="s">
        <v>604</v>
      </c>
      <c r="I384" s="85" t="s">
        <v>176</v>
      </c>
      <c r="J384" s="215">
        <v>1</v>
      </c>
      <c r="K384" s="85">
        <v>750000000</v>
      </c>
      <c r="L384" s="88" t="s">
        <v>177</v>
      </c>
      <c r="M384" s="85" t="s">
        <v>825</v>
      </c>
      <c r="N384" s="86" t="s">
        <v>826</v>
      </c>
      <c r="O384" s="85"/>
      <c r="P384" s="89" t="s">
        <v>827</v>
      </c>
      <c r="Q384" s="85" t="s">
        <v>405</v>
      </c>
      <c r="R384" s="85"/>
      <c r="S384" s="85"/>
      <c r="T384" s="85"/>
      <c r="U384" s="91"/>
      <c r="V384" s="216">
        <v>0</v>
      </c>
      <c r="W384" s="92">
        <v>0</v>
      </c>
      <c r="X384" s="85"/>
      <c r="Y384" s="85">
        <v>2016</v>
      </c>
      <c r="Z384" s="85" t="s">
        <v>833</v>
      </c>
    </row>
    <row r="385" spans="3:26" s="51" customFormat="1" ht="204.75" customHeight="1" x14ac:dyDescent="0.25">
      <c r="C385" s="129" t="s">
        <v>828</v>
      </c>
      <c r="D385" s="86" t="s">
        <v>172</v>
      </c>
      <c r="E385" s="86" t="s">
        <v>411</v>
      </c>
      <c r="F385" s="85" t="s">
        <v>412</v>
      </c>
      <c r="G385" s="85" t="s">
        <v>412</v>
      </c>
      <c r="H385" s="85" t="s">
        <v>604</v>
      </c>
      <c r="I385" s="85" t="s">
        <v>176</v>
      </c>
      <c r="J385" s="215">
        <v>1</v>
      </c>
      <c r="K385" s="85">
        <v>750000000</v>
      </c>
      <c r="L385" s="88" t="s">
        <v>177</v>
      </c>
      <c r="M385" s="85" t="s">
        <v>829</v>
      </c>
      <c r="N385" s="86" t="s">
        <v>826</v>
      </c>
      <c r="O385" s="85"/>
      <c r="P385" s="89" t="s">
        <v>830</v>
      </c>
      <c r="Q385" s="85" t="s">
        <v>405</v>
      </c>
      <c r="R385" s="85"/>
      <c r="S385" s="85"/>
      <c r="T385" s="85"/>
      <c r="U385" s="91"/>
      <c r="V385" s="216">
        <v>0</v>
      </c>
      <c r="W385" s="92">
        <v>0</v>
      </c>
      <c r="X385" s="85"/>
      <c r="Y385" s="85">
        <v>2016</v>
      </c>
      <c r="Z385" s="85" t="s">
        <v>833</v>
      </c>
    </row>
    <row r="386" spans="3:26" s="51" customFormat="1" ht="204.75" customHeight="1" x14ac:dyDescent="0.25">
      <c r="C386" s="129" t="s">
        <v>1683</v>
      </c>
      <c r="D386" s="86" t="s">
        <v>172</v>
      </c>
      <c r="E386" s="86" t="s">
        <v>411</v>
      </c>
      <c r="F386" s="85" t="s">
        <v>412</v>
      </c>
      <c r="G386" s="85" t="s">
        <v>412</v>
      </c>
      <c r="H386" s="85" t="s">
        <v>604</v>
      </c>
      <c r="I386" s="85" t="s">
        <v>176</v>
      </c>
      <c r="J386" s="215">
        <v>1</v>
      </c>
      <c r="K386" s="85">
        <v>750000000</v>
      </c>
      <c r="L386" s="88" t="s">
        <v>177</v>
      </c>
      <c r="M386" s="85" t="s">
        <v>1681</v>
      </c>
      <c r="N386" s="86" t="s">
        <v>826</v>
      </c>
      <c r="O386" s="85"/>
      <c r="P386" s="89" t="s">
        <v>1682</v>
      </c>
      <c r="Q386" s="85" t="s">
        <v>405</v>
      </c>
      <c r="R386" s="85"/>
      <c r="S386" s="85"/>
      <c r="T386" s="85"/>
      <c r="U386" s="91"/>
      <c r="V386" s="216">
        <v>85600000</v>
      </c>
      <c r="W386" s="92">
        <f>V386*1.12</f>
        <v>95872000.000000015</v>
      </c>
      <c r="X386" s="85"/>
      <c r="Y386" s="85">
        <v>2016</v>
      </c>
      <c r="Z386" s="85"/>
    </row>
    <row r="387" spans="3:26" s="51" customFormat="1" ht="190.5" customHeight="1" x14ac:dyDescent="0.25">
      <c r="C387" s="129" t="s">
        <v>137</v>
      </c>
      <c r="D387" s="86" t="s">
        <v>172</v>
      </c>
      <c r="E387" s="86" t="s">
        <v>411</v>
      </c>
      <c r="F387" s="85" t="s">
        <v>412</v>
      </c>
      <c r="G387" s="85" t="s">
        <v>412</v>
      </c>
      <c r="H387" s="85" t="s">
        <v>413</v>
      </c>
      <c r="I387" s="85" t="s">
        <v>176</v>
      </c>
      <c r="J387" s="215">
        <v>1</v>
      </c>
      <c r="K387" s="85">
        <v>750000000</v>
      </c>
      <c r="L387" s="88" t="s">
        <v>177</v>
      </c>
      <c r="M387" s="85" t="s">
        <v>825</v>
      </c>
      <c r="N387" s="86" t="s">
        <v>831</v>
      </c>
      <c r="O387" s="85"/>
      <c r="P387" s="89" t="s">
        <v>827</v>
      </c>
      <c r="Q387" s="85" t="s">
        <v>405</v>
      </c>
      <c r="R387" s="85"/>
      <c r="S387" s="85"/>
      <c r="T387" s="85"/>
      <c r="U387" s="91"/>
      <c r="V387" s="216">
        <v>0</v>
      </c>
      <c r="W387" s="92">
        <v>0</v>
      </c>
      <c r="X387" s="85"/>
      <c r="Y387" s="85">
        <v>2016</v>
      </c>
      <c r="Z387" s="85" t="s">
        <v>833</v>
      </c>
    </row>
    <row r="388" spans="3:26" s="51" customFormat="1" ht="190.5" customHeight="1" x14ac:dyDescent="0.25">
      <c r="C388" s="129" t="s">
        <v>832</v>
      </c>
      <c r="D388" s="86" t="s">
        <v>172</v>
      </c>
      <c r="E388" s="86" t="s">
        <v>411</v>
      </c>
      <c r="F388" s="85" t="s">
        <v>412</v>
      </c>
      <c r="G388" s="85" t="s">
        <v>412</v>
      </c>
      <c r="H388" s="85" t="s">
        <v>413</v>
      </c>
      <c r="I388" s="85" t="s">
        <v>176</v>
      </c>
      <c r="J388" s="215">
        <v>1</v>
      </c>
      <c r="K388" s="85">
        <v>750000000</v>
      </c>
      <c r="L388" s="88" t="s">
        <v>177</v>
      </c>
      <c r="M388" s="85" t="s">
        <v>829</v>
      </c>
      <c r="N388" s="86" t="s">
        <v>831</v>
      </c>
      <c r="O388" s="85"/>
      <c r="P388" s="89" t="s">
        <v>830</v>
      </c>
      <c r="Q388" s="85" t="s">
        <v>405</v>
      </c>
      <c r="R388" s="85"/>
      <c r="S388" s="85"/>
      <c r="T388" s="85"/>
      <c r="U388" s="91"/>
      <c r="V388" s="216">
        <v>0</v>
      </c>
      <c r="W388" s="92">
        <v>0</v>
      </c>
      <c r="X388" s="85"/>
      <c r="Y388" s="85">
        <v>2016</v>
      </c>
      <c r="Z388" s="85" t="s">
        <v>833</v>
      </c>
    </row>
    <row r="389" spans="3:26" s="51" customFormat="1" ht="190.5" customHeight="1" x14ac:dyDescent="0.25">
      <c r="C389" s="129" t="s">
        <v>1684</v>
      </c>
      <c r="D389" s="86" t="s">
        <v>172</v>
      </c>
      <c r="E389" s="86" t="s">
        <v>411</v>
      </c>
      <c r="F389" s="85" t="s">
        <v>412</v>
      </c>
      <c r="G389" s="85" t="s">
        <v>412</v>
      </c>
      <c r="H389" s="85" t="s">
        <v>413</v>
      </c>
      <c r="I389" s="85" t="s">
        <v>176</v>
      </c>
      <c r="J389" s="215">
        <v>1</v>
      </c>
      <c r="K389" s="85">
        <v>750000000</v>
      </c>
      <c r="L389" s="88" t="s">
        <v>177</v>
      </c>
      <c r="M389" s="85" t="s">
        <v>1681</v>
      </c>
      <c r="N389" s="86" t="s">
        <v>831</v>
      </c>
      <c r="O389" s="85"/>
      <c r="P389" s="89" t="s">
        <v>1682</v>
      </c>
      <c r="Q389" s="85" t="s">
        <v>405</v>
      </c>
      <c r="R389" s="85"/>
      <c r="S389" s="85"/>
      <c r="T389" s="85"/>
      <c r="U389" s="91"/>
      <c r="V389" s="216">
        <v>21400000</v>
      </c>
      <c r="W389" s="92">
        <f>V389*1.12</f>
        <v>23968000.000000004</v>
      </c>
      <c r="X389" s="85"/>
      <c r="Y389" s="85">
        <v>2016</v>
      </c>
      <c r="Z389" s="85"/>
    </row>
    <row r="390" spans="3:26" s="51" customFormat="1" ht="244.5" customHeight="1" x14ac:dyDescent="0.25">
      <c r="C390" s="129" t="s">
        <v>138</v>
      </c>
      <c r="D390" s="65" t="s">
        <v>172</v>
      </c>
      <c r="E390" s="65" t="s">
        <v>414</v>
      </c>
      <c r="F390" s="66" t="s">
        <v>415</v>
      </c>
      <c r="G390" s="65" t="s">
        <v>416</v>
      </c>
      <c r="H390" s="65" t="s">
        <v>417</v>
      </c>
      <c r="I390" s="65" t="s">
        <v>176</v>
      </c>
      <c r="J390" s="67">
        <v>1</v>
      </c>
      <c r="K390" s="65">
        <v>750000000</v>
      </c>
      <c r="L390" s="59" t="s">
        <v>177</v>
      </c>
      <c r="M390" s="97" t="s">
        <v>313</v>
      </c>
      <c r="N390" s="65" t="s">
        <v>232</v>
      </c>
      <c r="O390" s="163"/>
      <c r="P390" s="69" t="s">
        <v>727</v>
      </c>
      <c r="Q390" s="67" t="s">
        <v>405</v>
      </c>
      <c r="R390" s="97"/>
      <c r="S390" s="97"/>
      <c r="T390" s="97"/>
      <c r="U390" s="97" t="s">
        <v>309</v>
      </c>
      <c r="V390" s="71">
        <v>647800</v>
      </c>
      <c r="W390" s="101">
        <v>725536</v>
      </c>
      <c r="X390" s="97"/>
      <c r="Y390" s="114">
        <v>2016</v>
      </c>
      <c r="Z390" s="80"/>
    </row>
    <row r="391" spans="3:26" s="51" customFormat="1" ht="194.25" customHeight="1" x14ac:dyDescent="0.25">
      <c r="C391" s="129" t="s">
        <v>139</v>
      </c>
      <c r="D391" s="65" t="s">
        <v>172</v>
      </c>
      <c r="E391" s="65" t="s">
        <v>414</v>
      </c>
      <c r="F391" s="66" t="s">
        <v>415</v>
      </c>
      <c r="G391" s="65" t="s">
        <v>416</v>
      </c>
      <c r="H391" s="65" t="s">
        <v>418</v>
      </c>
      <c r="I391" s="65" t="s">
        <v>176</v>
      </c>
      <c r="J391" s="67">
        <v>1</v>
      </c>
      <c r="K391" s="65">
        <v>750000000</v>
      </c>
      <c r="L391" s="59" t="s">
        <v>177</v>
      </c>
      <c r="M391" s="97" t="s">
        <v>313</v>
      </c>
      <c r="N391" s="65" t="s">
        <v>409</v>
      </c>
      <c r="O391" s="163"/>
      <c r="P391" s="69" t="s">
        <v>727</v>
      </c>
      <c r="Q391" s="67" t="s">
        <v>405</v>
      </c>
      <c r="R391" s="97"/>
      <c r="S391" s="97"/>
      <c r="T391" s="97"/>
      <c r="U391" s="97"/>
      <c r="V391" s="71">
        <v>2647800</v>
      </c>
      <c r="W391" s="101">
        <v>2965536</v>
      </c>
      <c r="X391" s="97"/>
      <c r="Y391" s="114">
        <v>2016</v>
      </c>
      <c r="Z391" s="80"/>
    </row>
    <row r="392" spans="3:26" s="51" customFormat="1" ht="207" customHeight="1" x14ac:dyDescent="0.25">
      <c r="C392" s="129" t="s">
        <v>140</v>
      </c>
      <c r="D392" s="65" t="s">
        <v>172</v>
      </c>
      <c r="E392" s="65" t="s">
        <v>414</v>
      </c>
      <c r="F392" s="66" t="s">
        <v>415</v>
      </c>
      <c r="G392" s="65" t="s">
        <v>416</v>
      </c>
      <c r="H392" s="65" t="s">
        <v>419</v>
      </c>
      <c r="I392" s="65" t="s">
        <v>176</v>
      </c>
      <c r="J392" s="67">
        <v>1</v>
      </c>
      <c r="K392" s="65">
        <v>750000000</v>
      </c>
      <c r="L392" s="59" t="s">
        <v>177</v>
      </c>
      <c r="M392" s="97" t="s">
        <v>313</v>
      </c>
      <c r="N392" s="65" t="s">
        <v>221</v>
      </c>
      <c r="O392" s="163"/>
      <c r="P392" s="69" t="s">
        <v>727</v>
      </c>
      <c r="Q392" s="67" t="s">
        <v>405</v>
      </c>
      <c r="R392" s="97"/>
      <c r="S392" s="97"/>
      <c r="T392" s="97"/>
      <c r="U392" s="97"/>
      <c r="V392" s="71">
        <v>3370500</v>
      </c>
      <c r="W392" s="101">
        <v>3774960</v>
      </c>
      <c r="X392" s="97"/>
      <c r="Y392" s="114">
        <v>2016</v>
      </c>
      <c r="Z392" s="80"/>
    </row>
    <row r="393" spans="3:26" s="51" customFormat="1" ht="144.75" customHeight="1" x14ac:dyDescent="0.25">
      <c r="C393" s="129" t="s">
        <v>141</v>
      </c>
      <c r="D393" s="65" t="s">
        <v>172</v>
      </c>
      <c r="E393" s="65" t="s">
        <v>414</v>
      </c>
      <c r="F393" s="66" t="s">
        <v>415</v>
      </c>
      <c r="G393" s="65" t="s">
        <v>416</v>
      </c>
      <c r="H393" s="65" t="s">
        <v>420</v>
      </c>
      <c r="I393" s="65" t="s">
        <v>176</v>
      </c>
      <c r="J393" s="67">
        <v>1</v>
      </c>
      <c r="K393" s="65">
        <v>750000000</v>
      </c>
      <c r="L393" s="59" t="s">
        <v>177</v>
      </c>
      <c r="M393" s="97" t="s">
        <v>313</v>
      </c>
      <c r="N393" s="65" t="s">
        <v>185</v>
      </c>
      <c r="O393" s="163"/>
      <c r="P393" s="69" t="s">
        <v>727</v>
      </c>
      <c r="Q393" s="67" t="s">
        <v>405</v>
      </c>
      <c r="R393" s="97"/>
      <c r="S393" s="97"/>
      <c r="T393" s="97"/>
      <c r="U393" s="97"/>
      <c r="V393" s="71">
        <v>1647800</v>
      </c>
      <c r="W393" s="101">
        <v>1845536</v>
      </c>
      <c r="X393" s="97"/>
      <c r="Y393" s="114">
        <v>2016</v>
      </c>
      <c r="Z393" s="80"/>
    </row>
    <row r="394" spans="3:26" s="51" customFormat="1" ht="180.75" customHeight="1" x14ac:dyDescent="0.25">
      <c r="C394" s="129" t="s">
        <v>142</v>
      </c>
      <c r="D394" s="86" t="s">
        <v>172</v>
      </c>
      <c r="E394" s="86" t="s">
        <v>414</v>
      </c>
      <c r="F394" s="85" t="s">
        <v>1685</v>
      </c>
      <c r="G394" s="85" t="s">
        <v>1686</v>
      </c>
      <c r="H394" s="85" t="s">
        <v>1687</v>
      </c>
      <c r="I394" s="85" t="s">
        <v>176</v>
      </c>
      <c r="J394" s="215">
        <v>1</v>
      </c>
      <c r="K394" s="85">
        <v>750000000</v>
      </c>
      <c r="L394" s="88" t="s">
        <v>177</v>
      </c>
      <c r="M394" s="85" t="s">
        <v>825</v>
      </c>
      <c r="N394" s="86" t="s">
        <v>237</v>
      </c>
      <c r="O394" s="85"/>
      <c r="P394" s="89" t="s">
        <v>827</v>
      </c>
      <c r="Q394" s="85" t="s">
        <v>405</v>
      </c>
      <c r="R394" s="85"/>
      <c r="S394" s="85"/>
      <c r="T394" s="85"/>
      <c r="U394" s="91"/>
      <c r="V394" s="216">
        <v>0</v>
      </c>
      <c r="W394" s="92">
        <v>0</v>
      </c>
      <c r="X394" s="85"/>
      <c r="Y394" s="85">
        <v>2016</v>
      </c>
      <c r="Z394" s="85">
        <v>11.14</v>
      </c>
    </row>
    <row r="395" spans="3:26" s="51" customFormat="1" ht="180.75" customHeight="1" x14ac:dyDescent="0.25">
      <c r="C395" s="129" t="s">
        <v>1689</v>
      </c>
      <c r="D395" s="86" t="s">
        <v>172</v>
      </c>
      <c r="E395" s="86" t="s">
        <v>414</v>
      </c>
      <c r="F395" s="85" t="s">
        <v>1685</v>
      </c>
      <c r="G395" s="85" t="s">
        <v>1686</v>
      </c>
      <c r="H395" s="85" t="s">
        <v>1687</v>
      </c>
      <c r="I395" s="85" t="s">
        <v>176</v>
      </c>
      <c r="J395" s="215">
        <v>1</v>
      </c>
      <c r="K395" s="85">
        <v>750000000</v>
      </c>
      <c r="L395" s="88" t="s">
        <v>177</v>
      </c>
      <c r="M395" s="85" t="s">
        <v>1681</v>
      </c>
      <c r="N395" s="86" t="s">
        <v>237</v>
      </c>
      <c r="O395" s="85"/>
      <c r="P395" s="89" t="s">
        <v>1688</v>
      </c>
      <c r="Q395" s="85" t="s">
        <v>405</v>
      </c>
      <c r="R395" s="85"/>
      <c r="S395" s="85"/>
      <c r="T395" s="85"/>
      <c r="U395" s="91"/>
      <c r="V395" s="216">
        <v>3969700</v>
      </c>
      <c r="W395" s="92">
        <v>4446064</v>
      </c>
      <c r="X395" s="85"/>
      <c r="Y395" s="85">
        <v>2016</v>
      </c>
      <c r="Z395" s="85"/>
    </row>
    <row r="396" spans="3:26" s="51" customFormat="1" ht="162.75" customHeight="1" x14ac:dyDescent="0.25">
      <c r="C396" s="129" t="s">
        <v>143</v>
      </c>
      <c r="D396" s="65" t="s">
        <v>172</v>
      </c>
      <c r="E396" s="65" t="s">
        <v>414</v>
      </c>
      <c r="F396" s="66" t="s">
        <v>415</v>
      </c>
      <c r="G396" s="65" t="s">
        <v>416</v>
      </c>
      <c r="H396" s="65" t="s">
        <v>421</v>
      </c>
      <c r="I396" s="65" t="s">
        <v>176</v>
      </c>
      <c r="J396" s="67">
        <v>1</v>
      </c>
      <c r="K396" s="65">
        <v>750000000</v>
      </c>
      <c r="L396" s="59" t="s">
        <v>177</v>
      </c>
      <c r="M396" s="97" t="s">
        <v>313</v>
      </c>
      <c r="N396" s="65" t="s">
        <v>232</v>
      </c>
      <c r="O396" s="163"/>
      <c r="P396" s="69" t="s">
        <v>727</v>
      </c>
      <c r="Q396" s="67" t="s">
        <v>405</v>
      </c>
      <c r="R396" s="97"/>
      <c r="S396" s="97"/>
      <c r="T396" s="97"/>
      <c r="U396" s="97"/>
      <c r="V396" s="71">
        <v>10700000</v>
      </c>
      <c r="W396" s="101">
        <v>11984000</v>
      </c>
      <c r="X396" s="97"/>
      <c r="Y396" s="114">
        <v>2016</v>
      </c>
      <c r="Z396" s="80"/>
    </row>
    <row r="397" spans="3:26" s="51" customFormat="1" ht="184.5" customHeight="1" x14ac:dyDescent="0.25">
      <c r="C397" s="129" t="s">
        <v>144</v>
      </c>
      <c r="D397" s="65" t="s">
        <v>172</v>
      </c>
      <c r="E397" s="65" t="s">
        <v>414</v>
      </c>
      <c r="F397" s="66" t="s">
        <v>415</v>
      </c>
      <c r="G397" s="65" t="s">
        <v>416</v>
      </c>
      <c r="H397" s="65" t="s">
        <v>422</v>
      </c>
      <c r="I397" s="65" t="s">
        <v>176</v>
      </c>
      <c r="J397" s="67">
        <v>1</v>
      </c>
      <c r="K397" s="65">
        <v>750000000</v>
      </c>
      <c r="L397" s="59" t="s">
        <v>177</v>
      </c>
      <c r="M397" s="97" t="s">
        <v>313</v>
      </c>
      <c r="N397" s="65" t="s">
        <v>409</v>
      </c>
      <c r="O397" s="163"/>
      <c r="P397" s="69" t="s">
        <v>727</v>
      </c>
      <c r="Q397" s="67" t="s">
        <v>405</v>
      </c>
      <c r="R397" s="97"/>
      <c r="S397" s="97"/>
      <c r="T397" s="97"/>
      <c r="U397" s="97"/>
      <c r="V397" s="71">
        <v>10700000</v>
      </c>
      <c r="W397" s="101">
        <v>11984000</v>
      </c>
      <c r="X397" s="97"/>
      <c r="Y397" s="114">
        <v>2016</v>
      </c>
      <c r="Z397" s="80"/>
    </row>
    <row r="398" spans="3:26" s="51" customFormat="1" ht="203.25" customHeight="1" x14ac:dyDescent="0.25">
      <c r="C398" s="129" t="s">
        <v>145</v>
      </c>
      <c r="D398" s="65" t="s">
        <v>172</v>
      </c>
      <c r="E398" s="65" t="s">
        <v>414</v>
      </c>
      <c r="F398" s="66" t="s">
        <v>415</v>
      </c>
      <c r="G398" s="65" t="s">
        <v>416</v>
      </c>
      <c r="H398" s="65" t="s">
        <v>422</v>
      </c>
      <c r="I398" s="65" t="s">
        <v>176</v>
      </c>
      <c r="J398" s="67">
        <v>1</v>
      </c>
      <c r="K398" s="65">
        <v>750000000</v>
      </c>
      <c r="L398" s="59" t="s">
        <v>177</v>
      </c>
      <c r="M398" s="97" t="s">
        <v>313</v>
      </c>
      <c r="N398" s="65" t="s">
        <v>221</v>
      </c>
      <c r="O398" s="163"/>
      <c r="P398" s="69" t="s">
        <v>727</v>
      </c>
      <c r="Q398" s="67" t="s">
        <v>405</v>
      </c>
      <c r="R398" s="97"/>
      <c r="S398" s="97"/>
      <c r="T398" s="97"/>
      <c r="U398" s="97"/>
      <c r="V398" s="71">
        <v>10700000</v>
      </c>
      <c r="W398" s="101">
        <v>11984000</v>
      </c>
      <c r="X398" s="97"/>
      <c r="Y398" s="114">
        <v>2016</v>
      </c>
      <c r="Z398" s="80"/>
    </row>
    <row r="399" spans="3:26" s="51" customFormat="1" ht="179.25" customHeight="1" x14ac:dyDescent="0.25">
      <c r="C399" s="129" t="s">
        <v>146</v>
      </c>
      <c r="D399" s="65" t="s">
        <v>172</v>
      </c>
      <c r="E399" s="65" t="s">
        <v>414</v>
      </c>
      <c r="F399" s="66" t="s">
        <v>415</v>
      </c>
      <c r="G399" s="65" t="s">
        <v>416</v>
      </c>
      <c r="H399" s="65" t="s">
        <v>423</v>
      </c>
      <c r="I399" s="65" t="s">
        <v>176</v>
      </c>
      <c r="J399" s="67">
        <v>1</v>
      </c>
      <c r="K399" s="65">
        <v>750000000</v>
      </c>
      <c r="L399" s="59" t="s">
        <v>177</v>
      </c>
      <c r="M399" s="97" t="s">
        <v>313</v>
      </c>
      <c r="N399" s="65" t="s">
        <v>185</v>
      </c>
      <c r="O399" s="163"/>
      <c r="P399" s="69" t="s">
        <v>727</v>
      </c>
      <c r="Q399" s="67" t="s">
        <v>405</v>
      </c>
      <c r="R399" s="97"/>
      <c r="S399" s="97"/>
      <c r="T399" s="97"/>
      <c r="U399" s="97"/>
      <c r="V399" s="71">
        <v>16000000</v>
      </c>
      <c r="W399" s="101">
        <v>17920000</v>
      </c>
      <c r="X399" s="97"/>
      <c r="Y399" s="114">
        <v>2016</v>
      </c>
      <c r="Z399" s="80"/>
    </row>
    <row r="400" spans="3:26" s="51" customFormat="1" ht="187.5" customHeight="1" x14ac:dyDescent="0.25">
      <c r="C400" s="129" t="s">
        <v>147</v>
      </c>
      <c r="D400" s="65" t="s">
        <v>172</v>
      </c>
      <c r="E400" s="65" t="s">
        <v>414</v>
      </c>
      <c r="F400" s="66" t="s">
        <v>415</v>
      </c>
      <c r="G400" s="65" t="s">
        <v>416</v>
      </c>
      <c r="H400" s="65" t="s">
        <v>423</v>
      </c>
      <c r="I400" s="65" t="s">
        <v>176</v>
      </c>
      <c r="J400" s="67">
        <v>1</v>
      </c>
      <c r="K400" s="65">
        <v>750000000</v>
      </c>
      <c r="L400" s="59" t="s">
        <v>177</v>
      </c>
      <c r="M400" s="97" t="s">
        <v>313</v>
      </c>
      <c r="N400" s="65" t="s">
        <v>237</v>
      </c>
      <c r="O400" s="163"/>
      <c r="P400" s="69" t="s">
        <v>727</v>
      </c>
      <c r="Q400" s="67" t="s">
        <v>405</v>
      </c>
      <c r="R400" s="97"/>
      <c r="S400" s="97"/>
      <c r="T400" s="97"/>
      <c r="U400" s="97"/>
      <c r="V400" s="71">
        <v>30000000</v>
      </c>
      <c r="W400" s="101">
        <v>33600000</v>
      </c>
      <c r="X400" s="97"/>
      <c r="Y400" s="114">
        <v>2016</v>
      </c>
      <c r="Z400" s="80"/>
    </row>
    <row r="401" spans="3:26" s="51" customFormat="1" ht="183" customHeight="1" x14ac:dyDescent="0.25">
      <c r="C401" s="129" t="s">
        <v>148</v>
      </c>
      <c r="D401" s="65" t="s">
        <v>172</v>
      </c>
      <c r="E401" s="97" t="s">
        <v>424</v>
      </c>
      <c r="F401" s="97" t="s">
        <v>425</v>
      </c>
      <c r="G401" s="97" t="s">
        <v>425</v>
      </c>
      <c r="H401" s="97" t="s">
        <v>426</v>
      </c>
      <c r="I401" s="65" t="s">
        <v>176</v>
      </c>
      <c r="J401" s="67">
        <v>1</v>
      </c>
      <c r="K401" s="65">
        <v>750000000</v>
      </c>
      <c r="L401" s="59" t="s">
        <v>177</v>
      </c>
      <c r="M401" s="97" t="s">
        <v>403</v>
      </c>
      <c r="N401" s="65" t="s">
        <v>427</v>
      </c>
      <c r="O401" s="97"/>
      <c r="P401" s="69" t="s">
        <v>404</v>
      </c>
      <c r="Q401" s="97" t="s">
        <v>405</v>
      </c>
      <c r="R401" s="97"/>
      <c r="S401" s="97"/>
      <c r="T401" s="97"/>
      <c r="U401" s="97"/>
      <c r="V401" s="164">
        <v>8000000</v>
      </c>
      <c r="W401" s="101">
        <v>8960000</v>
      </c>
      <c r="X401" s="97"/>
      <c r="Y401" s="114">
        <v>2015</v>
      </c>
      <c r="Z401" s="80"/>
    </row>
    <row r="402" spans="3:26" s="51" customFormat="1" ht="178.5" customHeight="1" x14ac:dyDescent="0.25">
      <c r="C402" s="129" t="s">
        <v>149</v>
      </c>
      <c r="D402" s="65" t="s">
        <v>172</v>
      </c>
      <c r="E402" s="97" t="s">
        <v>424</v>
      </c>
      <c r="F402" s="97" t="s">
        <v>425</v>
      </c>
      <c r="G402" s="97" t="s">
        <v>425</v>
      </c>
      <c r="H402" s="97" t="s">
        <v>428</v>
      </c>
      <c r="I402" s="65" t="s">
        <v>176</v>
      </c>
      <c r="J402" s="67">
        <v>1</v>
      </c>
      <c r="K402" s="65">
        <v>750000000</v>
      </c>
      <c r="L402" s="59" t="s">
        <v>177</v>
      </c>
      <c r="M402" s="97" t="s">
        <v>403</v>
      </c>
      <c r="N402" s="65" t="s">
        <v>429</v>
      </c>
      <c r="O402" s="97"/>
      <c r="P402" s="69" t="s">
        <v>404</v>
      </c>
      <c r="Q402" s="97" t="s">
        <v>405</v>
      </c>
      <c r="R402" s="97"/>
      <c r="S402" s="97"/>
      <c r="T402" s="97"/>
      <c r="U402" s="97"/>
      <c r="V402" s="164">
        <v>8300000</v>
      </c>
      <c r="W402" s="101">
        <v>9296000</v>
      </c>
      <c r="X402" s="97"/>
      <c r="Y402" s="114">
        <v>2015</v>
      </c>
      <c r="Z402" s="80"/>
    </row>
    <row r="403" spans="3:26" s="51" customFormat="1" ht="212.25" customHeight="1" x14ac:dyDescent="0.25">
      <c r="C403" s="129" t="s">
        <v>150</v>
      </c>
      <c r="D403" s="52" t="s">
        <v>172</v>
      </c>
      <c r="E403" s="165" t="s">
        <v>436</v>
      </c>
      <c r="F403" s="97" t="s">
        <v>437</v>
      </c>
      <c r="G403" s="166" t="s">
        <v>437</v>
      </c>
      <c r="H403" s="66" t="s">
        <v>438</v>
      </c>
      <c r="I403" s="97" t="s">
        <v>189</v>
      </c>
      <c r="J403" s="98">
        <v>1</v>
      </c>
      <c r="K403" s="97">
        <v>750000000</v>
      </c>
      <c r="L403" s="97" t="s">
        <v>339</v>
      </c>
      <c r="M403" s="97" t="s">
        <v>335</v>
      </c>
      <c r="N403" s="97" t="s">
        <v>339</v>
      </c>
      <c r="O403" s="167"/>
      <c r="P403" s="97" t="s">
        <v>230</v>
      </c>
      <c r="Q403" s="97" t="s">
        <v>439</v>
      </c>
      <c r="R403" s="167"/>
      <c r="S403" s="167"/>
      <c r="T403" s="167"/>
      <c r="U403" s="167"/>
      <c r="V403" s="164">
        <v>10246500</v>
      </c>
      <c r="W403" s="101">
        <v>11476080</v>
      </c>
      <c r="X403" s="97" t="s">
        <v>206</v>
      </c>
      <c r="Y403" s="114">
        <v>2015</v>
      </c>
      <c r="Z403" s="80"/>
    </row>
    <row r="404" spans="3:26" s="51" customFormat="1" ht="169.5" customHeight="1" x14ac:dyDescent="0.25">
      <c r="C404" s="129" t="s">
        <v>151</v>
      </c>
      <c r="D404" s="168" t="s">
        <v>172</v>
      </c>
      <c r="E404" s="169" t="s">
        <v>440</v>
      </c>
      <c r="F404" s="168" t="s">
        <v>441</v>
      </c>
      <c r="G404" s="168" t="s">
        <v>441</v>
      </c>
      <c r="H404" s="97" t="s">
        <v>442</v>
      </c>
      <c r="I404" s="97" t="s">
        <v>189</v>
      </c>
      <c r="J404" s="98">
        <v>1</v>
      </c>
      <c r="K404" s="97">
        <v>750000000</v>
      </c>
      <c r="L404" s="168" t="s">
        <v>443</v>
      </c>
      <c r="M404" s="97" t="s">
        <v>335</v>
      </c>
      <c r="N404" s="168" t="s">
        <v>443</v>
      </c>
      <c r="O404" s="97"/>
      <c r="P404" s="97" t="s">
        <v>230</v>
      </c>
      <c r="Q404" s="97" t="s">
        <v>439</v>
      </c>
      <c r="R404" s="97"/>
      <c r="S404" s="97"/>
      <c r="T404" s="97"/>
      <c r="U404" s="97"/>
      <c r="V404" s="164">
        <v>3706000</v>
      </c>
      <c r="W404" s="101">
        <v>4150720</v>
      </c>
      <c r="X404" s="97" t="s">
        <v>206</v>
      </c>
      <c r="Y404" s="114">
        <v>2015</v>
      </c>
      <c r="Z404" s="80"/>
    </row>
    <row r="405" spans="3:26" s="51" customFormat="1" ht="171.75" customHeight="1" x14ac:dyDescent="0.25">
      <c r="C405" s="129" t="s">
        <v>152</v>
      </c>
      <c r="D405" s="52" t="s">
        <v>172</v>
      </c>
      <c r="E405" s="165" t="s">
        <v>444</v>
      </c>
      <c r="F405" s="97" t="s">
        <v>445</v>
      </c>
      <c r="G405" s="97" t="s">
        <v>445</v>
      </c>
      <c r="H405" s="140" t="s">
        <v>446</v>
      </c>
      <c r="I405" s="97" t="s">
        <v>189</v>
      </c>
      <c r="J405" s="98">
        <v>1</v>
      </c>
      <c r="K405" s="97">
        <v>750000000</v>
      </c>
      <c r="L405" s="97" t="s">
        <v>339</v>
      </c>
      <c r="M405" s="97" t="s">
        <v>335</v>
      </c>
      <c r="N405" s="97" t="s">
        <v>339</v>
      </c>
      <c r="O405" s="167"/>
      <c r="P405" s="97" t="s">
        <v>230</v>
      </c>
      <c r="Q405" s="97" t="s">
        <v>439</v>
      </c>
      <c r="R405" s="167"/>
      <c r="S405" s="167"/>
      <c r="T405" s="167"/>
      <c r="U405" s="167"/>
      <c r="V405" s="164">
        <v>1785000</v>
      </c>
      <c r="W405" s="101">
        <v>1999200</v>
      </c>
      <c r="X405" s="97" t="s">
        <v>206</v>
      </c>
      <c r="Y405" s="114">
        <v>2015</v>
      </c>
      <c r="Z405" s="80"/>
    </row>
    <row r="406" spans="3:26" s="51" customFormat="1" ht="231.75" customHeight="1" x14ac:dyDescent="0.25">
      <c r="C406" s="129" t="s">
        <v>153</v>
      </c>
      <c r="D406" s="52" t="s">
        <v>172</v>
      </c>
      <c r="E406" s="52" t="s">
        <v>495</v>
      </c>
      <c r="F406" s="52" t="s">
        <v>496</v>
      </c>
      <c r="G406" s="52" t="s">
        <v>496</v>
      </c>
      <c r="H406" s="52" t="s">
        <v>497</v>
      </c>
      <c r="I406" s="52" t="s">
        <v>201</v>
      </c>
      <c r="J406" s="98">
        <v>1</v>
      </c>
      <c r="K406" s="52">
        <v>750000000</v>
      </c>
      <c r="L406" s="52" t="s">
        <v>498</v>
      </c>
      <c r="M406" s="52" t="s">
        <v>499</v>
      </c>
      <c r="N406" s="52" t="s">
        <v>390</v>
      </c>
      <c r="O406" s="52"/>
      <c r="P406" s="52" t="s">
        <v>230</v>
      </c>
      <c r="Q406" s="52" t="s">
        <v>500</v>
      </c>
      <c r="R406" s="52"/>
      <c r="S406" s="52"/>
      <c r="T406" s="52"/>
      <c r="U406" s="52"/>
      <c r="V406" s="164">
        <v>300941</v>
      </c>
      <c r="W406" s="101">
        <v>337053.92000000004</v>
      </c>
      <c r="X406" s="52"/>
      <c r="Y406" s="62" t="s">
        <v>197</v>
      </c>
      <c r="Z406" s="80"/>
    </row>
    <row r="407" spans="3:26" s="51" customFormat="1" ht="168" customHeight="1" x14ac:dyDescent="0.25">
      <c r="C407" s="129" t="s">
        <v>154</v>
      </c>
      <c r="D407" s="66" t="s">
        <v>172</v>
      </c>
      <c r="E407" s="66" t="s">
        <v>555</v>
      </c>
      <c r="F407" s="66" t="s">
        <v>556</v>
      </c>
      <c r="G407" s="66" t="s">
        <v>556</v>
      </c>
      <c r="H407" s="66" t="s">
        <v>557</v>
      </c>
      <c r="I407" s="73" t="s">
        <v>176</v>
      </c>
      <c r="J407" s="74">
        <v>0.18</v>
      </c>
      <c r="K407" s="66">
        <v>750000000</v>
      </c>
      <c r="L407" s="66" t="s">
        <v>506</v>
      </c>
      <c r="M407" s="73" t="s">
        <v>389</v>
      </c>
      <c r="N407" s="170" t="s">
        <v>330</v>
      </c>
      <c r="O407" s="76"/>
      <c r="P407" s="112" t="s">
        <v>786</v>
      </c>
      <c r="Q407" s="66" t="s">
        <v>559</v>
      </c>
      <c r="R407" s="77"/>
      <c r="S407" s="77"/>
      <c r="T407" s="77"/>
      <c r="U407" s="80"/>
      <c r="V407" s="80">
        <v>29675297</v>
      </c>
      <c r="W407" s="80">
        <v>33236332.640000001</v>
      </c>
      <c r="X407" s="77"/>
      <c r="Y407" s="77">
        <v>2016</v>
      </c>
      <c r="Z407" s="80"/>
    </row>
    <row r="408" spans="3:26" s="51" customFormat="1" ht="164.25" customHeight="1" x14ac:dyDescent="0.25">
      <c r="C408" s="129" t="s">
        <v>155</v>
      </c>
      <c r="D408" s="66" t="s">
        <v>172</v>
      </c>
      <c r="E408" s="66" t="s">
        <v>555</v>
      </c>
      <c r="F408" s="66" t="s">
        <v>556</v>
      </c>
      <c r="G408" s="66" t="s">
        <v>556</v>
      </c>
      <c r="H408" s="66" t="s">
        <v>557</v>
      </c>
      <c r="I408" s="73" t="s">
        <v>176</v>
      </c>
      <c r="J408" s="74">
        <v>0.23</v>
      </c>
      <c r="K408" s="66">
        <v>750000000</v>
      </c>
      <c r="L408" s="66" t="s">
        <v>506</v>
      </c>
      <c r="M408" s="73" t="s">
        <v>389</v>
      </c>
      <c r="N408" s="170" t="s">
        <v>560</v>
      </c>
      <c r="O408" s="76"/>
      <c r="P408" s="112" t="s">
        <v>786</v>
      </c>
      <c r="Q408" s="66" t="s">
        <v>559</v>
      </c>
      <c r="R408" s="77"/>
      <c r="S408" s="77"/>
      <c r="T408" s="77"/>
      <c r="U408" s="80"/>
      <c r="V408" s="80">
        <v>0</v>
      </c>
      <c r="W408" s="80">
        <v>0</v>
      </c>
      <c r="X408" s="77"/>
      <c r="Y408" s="77">
        <v>2016</v>
      </c>
      <c r="Z408" s="80">
        <v>11.14</v>
      </c>
    </row>
    <row r="409" spans="3:26" s="51" customFormat="1" ht="164.25" customHeight="1" x14ac:dyDescent="0.25">
      <c r="C409" s="129" t="s">
        <v>1628</v>
      </c>
      <c r="D409" s="66" t="s">
        <v>172</v>
      </c>
      <c r="E409" s="66" t="s">
        <v>555</v>
      </c>
      <c r="F409" s="66" t="s">
        <v>556</v>
      </c>
      <c r="G409" s="66" t="s">
        <v>556</v>
      </c>
      <c r="H409" s="66" t="s">
        <v>557</v>
      </c>
      <c r="I409" s="73" t="s">
        <v>176</v>
      </c>
      <c r="J409" s="74">
        <v>0.23</v>
      </c>
      <c r="K409" s="66">
        <v>750000000</v>
      </c>
      <c r="L409" s="66" t="s">
        <v>506</v>
      </c>
      <c r="M409" s="73" t="s">
        <v>642</v>
      </c>
      <c r="N409" s="170" t="s">
        <v>560</v>
      </c>
      <c r="O409" s="76"/>
      <c r="P409" s="112" t="s">
        <v>243</v>
      </c>
      <c r="Q409" s="66" t="s">
        <v>559</v>
      </c>
      <c r="R409" s="77"/>
      <c r="S409" s="77"/>
      <c r="T409" s="77"/>
      <c r="U409" s="80"/>
      <c r="V409" s="80">
        <v>3780800</v>
      </c>
      <c r="W409" s="80">
        <v>4234496</v>
      </c>
      <c r="X409" s="77"/>
      <c r="Y409" s="77">
        <v>2016</v>
      </c>
      <c r="Z409" s="80"/>
    </row>
    <row r="410" spans="3:26" s="51" customFormat="1" ht="190.5" customHeight="1" x14ac:dyDescent="0.25">
      <c r="C410" s="129" t="s">
        <v>156</v>
      </c>
      <c r="D410" s="66" t="s">
        <v>172</v>
      </c>
      <c r="E410" s="66" t="s">
        <v>555</v>
      </c>
      <c r="F410" s="66" t="s">
        <v>556</v>
      </c>
      <c r="G410" s="66" t="s">
        <v>556</v>
      </c>
      <c r="H410" s="66" t="s">
        <v>557</v>
      </c>
      <c r="I410" s="73" t="s">
        <v>176</v>
      </c>
      <c r="J410" s="74">
        <v>0.22</v>
      </c>
      <c r="K410" s="66">
        <v>750000000</v>
      </c>
      <c r="L410" s="66" t="s">
        <v>506</v>
      </c>
      <c r="M410" s="73" t="s">
        <v>389</v>
      </c>
      <c r="N410" s="170" t="s">
        <v>561</v>
      </c>
      <c r="O410" s="76"/>
      <c r="P410" s="112" t="s">
        <v>786</v>
      </c>
      <c r="Q410" s="66" t="s">
        <v>559</v>
      </c>
      <c r="R410" s="66"/>
      <c r="S410" s="77"/>
      <c r="T410" s="77"/>
      <c r="U410" s="80"/>
      <c r="V410" s="80">
        <v>0</v>
      </c>
      <c r="W410" s="80">
        <v>0</v>
      </c>
      <c r="X410" s="77"/>
      <c r="Y410" s="77">
        <v>2016</v>
      </c>
      <c r="Z410" s="80">
        <v>11.14</v>
      </c>
    </row>
    <row r="411" spans="3:26" s="51" customFormat="1" ht="190.5" customHeight="1" x14ac:dyDescent="0.25">
      <c r="C411" s="129" t="s">
        <v>1629</v>
      </c>
      <c r="D411" s="66" t="s">
        <v>172</v>
      </c>
      <c r="E411" s="66" t="s">
        <v>555</v>
      </c>
      <c r="F411" s="66" t="s">
        <v>556</v>
      </c>
      <c r="G411" s="66" t="s">
        <v>556</v>
      </c>
      <c r="H411" s="66" t="s">
        <v>557</v>
      </c>
      <c r="I411" s="73" t="s">
        <v>176</v>
      </c>
      <c r="J411" s="74">
        <v>0.22</v>
      </c>
      <c r="K411" s="66">
        <v>750000000</v>
      </c>
      <c r="L411" s="66" t="s">
        <v>506</v>
      </c>
      <c r="M411" s="73" t="s">
        <v>642</v>
      </c>
      <c r="N411" s="170" t="s">
        <v>561</v>
      </c>
      <c r="O411" s="76"/>
      <c r="P411" s="112" t="s">
        <v>243</v>
      </c>
      <c r="Q411" s="66" t="s">
        <v>559</v>
      </c>
      <c r="R411" s="66"/>
      <c r="S411" s="77"/>
      <c r="T411" s="77"/>
      <c r="U411" s="80"/>
      <c r="V411" s="80">
        <v>1378050</v>
      </c>
      <c r="W411" s="80">
        <v>1543416</v>
      </c>
      <c r="X411" s="77"/>
      <c r="Y411" s="77">
        <v>2016</v>
      </c>
      <c r="Z411" s="80"/>
    </row>
    <row r="412" spans="3:26" s="51" customFormat="1" ht="189.75" customHeight="1" x14ac:dyDescent="0.25">
      <c r="C412" s="129" t="s">
        <v>157</v>
      </c>
      <c r="D412" s="66" t="s">
        <v>172</v>
      </c>
      <c r="E412" s="66" t="s">
        <v>555</v>
      </c>
      <c r="F412" s="66" t="s">
        <v>556</v>
      </c>
      <c r="G412" s="66" t="s">
        <v>556</v>
      </c>
      <c r="H412" s="66" t="s">
        <v>557</v>
      </c>
      <c r="I412" s="73" t="s">
        <v>176</v>
      </c>
      <c r="J412" s="74">
        <v>0.18</v>
      </c>
      <c r="K412" s="66">
        <v>750000000</v>
      </c>
      <c r="L412" s="66" t="s">
        <v>506</v>
      </c>
      <c r="M412" s="73" t="s">
        <v>389</v>
      </c>
      <c r="N412" s="170" t="s">
        <v>562</v>
      </c>
      <c r="O412" s="76"/>
      <c r="P412" s="112" t="s">
        <v>786</v>
      </c>
      <c r="Q412" s="66" t="s">
        <v>559</v>
      </c>
      <c r="R412" s="77"/>
      <c r="S412" s="77"/>
      <c r="T412" s="77"/>
      <c r="U412" s="80"/>
      <c r="V412" s="80">
        <v>0</v>
      </c>
      <c r="W412" s="80">
        <v>0</v>
      </c>
      <c r="X412" s="77"/>
      <c r="Y412" s="77">
        <v>2016</v>
      </c>
      <c r="Z412" s="80">
        <v>11.14</v>
      </c>
    </row>
    <row r="413" spans="3:26" s="51" customFormat="1" ht="189.75" customHeight="1" x14ac:dyDescent="0.25">
      <c r="C413" s="129" t="s">
        <v>1630</v>
      </c>
      <c r="D413" s="66" t="s">
        <v>172</v>
      </c>
      <c r="E413" s="66" t="s">
        <v>555</v>
      </c>
      <c r="F413" s="66" t="s">
        <v>556</v>
      </c>
      <c r="G413" s="66" t="s">
        <v>556</v>
      </c>
      <c r="H413" s="66" t="s">
        <v>557</v>
      </c>
      <c r="I413" s="73" t="s">
        <v>176</v>
      </c>
      <c r="J413" s="74">
        <v>0.18</v>
      </c>
      <c r="K413" s="66">
        <v>750000000</v>
      </c>
      <c r="L413" s="66" t="s">
        <v>506</v>
      </c>
      <c r="M413" s="73" t="s">
        <v>642</v>
      </c>
      <c r="N413" s="170" t="s">
        <v>562</v>
      </c>
      <c r="O413" s="76"/>
      <c r="P413" s="112" t="s">
        <v>243</v>
      </c>
      <c r="Q413" s="66" t="s">
        <v>559</v>
      </c>
      <c r="R413" s="77"/>
      <c r="S413" s="77"/>
      <c r="T413" s="77"/>
      <c r="U413" s="80"/>
      <c r="V413" s="80">
        <v>3452500</v>
      </c>
      <c r="W413" s="80">
        <v>3866800</v>
      </c>
      <c r="X413" s="77"/>
      <c r="Y413" s="77">
        <v>2016</v>
      </c>
      <c r="Z413" s="80"/>
    </row>
    <row r="414" spans="3:26" s="51" customFormat="1" ht="206.25" customHeight="1" x14ac:dyDescent="0.25">
      <c r="C414" s="129" t="s">
        <v>158</v>
      </c>
      <c r="D414" s="66" t="s">
        <v>172</v>
      </c>
      <c r="E414" s="66" t="s">
        <v>555</v>
      </c>
      <c r="F414" s="66" t="s">
        <v>556</v>
      </c>
      <c r="G414" s="66" t="s">
        <v>556</v>
      </c>
      <c r="H414" s="66" t="s">
        <v>557</v>
      </c>
      <c r="I414" s="73" t="s">
        <v>176</v>
      </c>
      <c r="J414" s="74">
        <v>0.23</v>
      </c>
      <c r="K414" s="66">
        <v>750000000</v>
      </c>
      <c r="L414" s="66" t="s">
        <v>506</v>
      </c>
      <c r="M414" s="73" t="s">
        <v>389</v>
      </c>
      <c r="N414" s="170" t="s">
        <v>563</v>
      </c>
      <c r="O414" s="76"/>
      <c r="P414" s="112" t="s">
        <v>786</v>
      </c>
      <c r="Q414" s="66" t="s">
        <v>559</v>
      </c>
      <c r="R414" s="77"/>
      <c r="S414" s="77"/>
      <c r="T414" s="77"/>
      <c r="U414" s="80"/>
      <c r="V414" s="80">
        <v>0</v>
      </c>
      <c r="W414" s="80">
        <v>0</v>
      </c>
      <c r="X414" s="77"/>
      <c r="Y414" s="77">
        <v>2016</v>
      </c>
      <c r="Z414" s="80">
        <v>11.14</v>
      </c>
    </row>
    <row r="415" spans="3:26" s="51" customFormat="1" ht="206.25" customHeight="1" x14ac:dyDescent="0.25">
      <c r="C415" s="129" t="s">
        <v>1631</v>
      </c>
      <c r="D415" s="66" t="s">
        <v>172</v>
      </c>
      <c r="E415" s="66" t="s">
        <v>555</v>
      </c>
      <c r="F415" s="66" t="s">
        <v>556</v>
      </c>
      <c r="G415" s="66" t="s">
        <v>556</v>
      </c>
      <c r="H415" s="66" t="s">
        <v>557</v>
      </c>
      <c r="I415" s="73" t="s">
        <v>176</v>
      </c>
      <c r="J415" s="74">
        <v>0.23</v>
      </c>
      <c r="K415" s="66">
        <v>750000000</v>
      </c>
      <c r="L415" s="66" t="s">
        <v>506</v>
      </c>
      <c r="M415" s="73" t="s">
        <v>642</v>
      </c>
      <c r="N415" s="170" t="s">
        <v>563</v>
      </c>
      <c r="O415" s="76"/>
      <c r="P415" s="112" t="s">
        <v>243</v>
      </c>
      <c r="Q415" s="66" t="s">
        <v>559</v>
      </c>
      <c r="R415" s="77"/>
      <c r="S415" s="77"/>
      <c r="T415" s="77"/>
      <c r="U415" s="80"/>
      <c r="V415" s="80">
        <v>1995592</v>
      </c>
      <c r="W415" s="80">
        <v>2235063.04</v>
      </c>
      <c r="X415" s="77"/>
      <c r="Y415" s="77">
        <v>2016</v>
      </c>
      <c r="Z415" s="80"/>
    </row>
    <row r="416" spans="3:26" s="51" customFormat="1" ht="162.75" customHeight="1" x14ac:dyDescent="0.25">
      <c r="C416" s="129" t="s">
        <v>159</v>
      </c>
      <c r="D416" s="66" t="s">
        <v>172</v>
      </c>
      <c r="E416" s="66" t="s">
        <v>555</v>
      </c>
      <c r="F416" s="66" t="s">
        <v>556</v>
      </c>
      <c r="G416" s="66" t="s">
        <v>556</v>
      </c>
      <c r="H416" s="66" t="s">
        <v>557</v>
      </c>
      <c r="I416" s="73" t="s">
        <v>176</v>
      </c>
      <c r="J416" s="74">
        <v>0.22</v>
      </c>
      <c r="K416" s="66">
        <v>750000000</v>
      </c>
      <c r="L416" s="66" t="s">
        <v>506</v>
      </c>
      <c r="M416" s="73" t="s">
        <v>389</v>
      </c>
      <c r="N416" s="170" t="s">
        <v>564</v>
      </c>
      <c r="O416" s="76"/>
      <c r="P416" s="112" t="s">
        <v>786</v>
      </c>
      <c r="Q416" s="66" t="s">
        <v>559</v>
      </c>
      <c r="R416" s="77"/>
      <c r="S416" s="77"/>
      <c r="T416" s="77"/>
      <c r="U416" s="80"/>
      <c r="V416" s="80">
        <v>0</v>
      </c>
      <c r="W416" s="80">
        <v>0</v>
      </c>
      <c r="X416" s="77"/>
      <c r="Y416" s="77">
        <v>2016</v>
      </c>
      <c r="Z416" s="80">
        <v>11.14</v>
      </c>
    </row>
    <row r="417" spans="3:26" s="51" customFormat="1" ht="162.75" customHeight="1" x14ac:dyDescent="0.25">
      <c r="C417" s="129" t="s">
        <v>1632</v>
      </c>
      <c r="D417" s="66" t="s">
        <v>172</v>
      </c>
      <c r="E417" s="66" t="s">
        <v>555</v>
      </c>
      <c r="F417" s="66" t="s">
        <v>556</v>
      </c>
      <c r="G417" s="66" t="s">
        <v>556</v>
      </c>
      <c r="H417" s="66" t="s">
        <v>557</v>
      </c>
      <c r="I417" s="73" t="s">
        <v>176</v>
      </c>
      <c r="J417" s="74">
        <v>0.22</v>
      </c>
      <c r="K417" s="66">
        <v>750000000</v>
      </c>
      <c r="L417" s="66" t="s">
        <v>506</v>
      </c>
      <c r="M417" s="73" t="s">
        <v>642</v>
      </c>
      <c r="N417" s="170" t="s">
        <v>564</v>
      </c>
      <c r="O417" s="76"/>
      <c r="P417" s="112" t="s">
        <v>243</v>
      </c>
      <c r="Q417" s="66" t="s">
        <v>559</v>
      </c>
      <c r="R417" s="77"/>
      <c r="S417" s="77"/>
      <c r="T417" s="77"/>
      <c r="U417" s="80"/>
      <c r="V417" s="80">
        <v>5399776</v>
      </c>
      <c r="W417" s="80">
        <v>6047749.1200000001</v>
      </c>
      <c r="X417" s="77"/>
      <c r="Y417" s="77">
        <v>2016</v>
      </c>
      <c r="Z417" s="80"/>
    </row>
    <row r="418" spans="3:26" s="51" customFormat="1" ht="174.75" customHeight="1" x14ac:dyDescent="0.25">
      <c r="C418" s="129" t="s">
        <v>160</v>
      </c>
      <c r="D418" s="66" t="s">
        <v>501</v>
      </c>
      <c r="E418" s="66" t="s">
        <v>565</v>
      </c>
      <c r="F418" s="66" t="s">
        <v>566</v>
      </c>
      <c r="G418" s="66" t="s">
        <v>566</v>
      </c>
      <c r="H418" s="66" t="s">
        <v>567</v>
      </c>
      <c r="I418" s="66" t="s">
        <v>201</v>
      </c>
      <c r="J418" s="74">
        <v>0.8</v>
      </c>
      <c r="K418" s="66">
        <v>750000000</v>
      </c>
      <c r="L418" s="66" t="s">
        <v>506</v>
      </c>
      <c r="M418" s="73" t="s">
        <v>335</v>
      </c>
      <c r="N418" s="170" t="s">
        <v>330</v>
      </c>
      <c r="O418" s="76"/>
      <c r="P418" s="112" t="s">
        <v>558</v>
      </c>
      <c r="Q418" s="66" t="s">
        <v>559</v>
      </c>
      <c r="R418" s="77"/>
      <c r="S418" s="77"/>
      <c r="T418" s="77"/>
      <c r="U418" s="80"/>
      <c r="V418" s="80">
        <v>4521390</v>
      </c>
      <c r="W418" s="101">
        <v>5063956.8</v>
      </c>
      <c r="X418" s="77"/>
      <c r="Y418" s="81" t="s">
        <v>197</v>
      </c>
      <c r="Z418" s="80"/>
    </row>
    <row r="419" spans="3:26" s="51" customFormat="1" ht="140.25" customHeight="1" x14ac:dyDescent="0.25">
      <c r="C419" s="129" t="s">
        <v>161</v>
      </c>
      <c r="D419" s="66" t="s">
        <v>501</v>
      </c>
      <c r="E419" s="66" t="s">
        <v>568</v>
      </c>
      <c r="F419" s="66" t="s">
        <v>569</v>
      </c>
      <c r="G419" s="66" t="s">
        <v>569</v>
      </c>
      <c r="H419" s="66" t="s">
        <v>570</v>
      </c>
      <c r="I419" s="66" t="s">
        <v>189</v>
      </c>
      <c r="J419" s="74">
        <v>1</v>
      </c>
      <c r="K419" s="66">
        <v>750000000</v>
      </c>
      <c r="L419" s="66" t="s">
        <v>506</v>
      </c>
      <c r="M419" s="73" t="s">
        <v>335</v>
      </c>
      <c r="N419" s="170" t="s">
        <v>330</v>
      </c>
      <c r="O419" s="76"/>
      <c r="P419" s="112" t="s">
        <v>558</v>
      </c>
      <c r="Q419" s="66" t="s">
        <v>559</v>
      </c>
      <c r="R419" s="77"/>
      <c r="S419" s="77"/>
      <c r="T419" s="77"/>
      <c r="U419" s="80"/>
      <c r="V419" s="80">
        <v>1760000</v>
      </c>
      <c r="W419" s="101">
        <v>1971200</v>
      </c>
      <c r="X419" s="77"/>
      <c r="Y419" s="81" t="s">
        <v>197</v>
      </c>
      <c r="Z419" s="80"/>
    </row>
    <row r="420" spans="3:26" s="51" customFormat="1" ht="171" customHeight="1" x14ac:dyDescent="0.25">
      <c r="C420" s="129" t="s">
        <v>162</v>
      </c>
      <c r="D420" s="66" t="s">
        <v>501</v>
      </c>
      <c r="E420" s="66" t="s">
        <v>571</v>
      </c>
      <c r="F420" s="66" t="s">
        <v>572</v>
      </c>
      <c r="G420" s="66" t="s">
        <v>572</v>
      </c>
      <c r="H420" s="66" t="s">
        <v>573</v>
      </c>
      <c r="I420" s="73" t="s">
        <v>189</v>
      </c>
      <c r="J420" s="74">
        <v>1</v>
      </c>
      <c r="K420" s="66">
        <v>750000000</v>
      </c>
      <c r="L420" s="66" t="s">
        <v>506</v>
      </c>
      <c r="M420" s="73" t="s">
        <v>335</v>
      </c>
      <c r="N420" s="170" t="s">
        <v>330</v>
      </c>
      <c r="O420" s="76"/>
      <c r="P420" s="112" t="s">
        <v>558</v>
      </c>
      <c r="Q420" s="66" t="s">
        <v>559</v>
      </c>
      <c r="R420" s="77"/>
      <c r="S420" s="77"/>
      <c r="T420" s="77"/>
      <c r="U420" s="80"/>
      <c r="V420" s="80">
        <v>6275000</v>
      </c>
      <c r="W420" s="101">
        <v>7028000</v>
      </c>
      <c r="X420" s="77"/>
      <c r="Y420" s="81" t="s">
        <v>197</v>
      </c>
      <c r="Z420" s="80"/>
    </row>
    <row r="421" spans="3:26" s="51" customFormat="1" ht="229.5" customHeight="1" x14ac:dyDescent="0.25">
      <c r="C421" s="129" t="s">
        <v>163</v>
      </c>
      <c r="D421" s="66" t="s">
        <v>501</v>
      </c>
      <c r="E421" s="66" t="s">
        <v>361</v>
      </c>
      <c r="F421" s="66" t="s">
        <v>362</v>
      </c>
      <c r="G421" s="66" t="s">
        <v>362</v>
      </c>
      <c r="H421" s="66" t="s">
        <v>574</v>
      </c>
      <c r="I421" s="73" t="s">
        <v>189</v>
      </c>
      <c r="J421" s="74">
        <v>1</v>
      </c>
      <c r="K421" s="66">
        <v>750000000</v>
      </c>
      <c r="L421" s="66" t="s">
        <v>506</v>
      </c>
      <c r="M421" s="73" t="s">
        <v>335</v>
      </c>
      <c r="N421" s="74" t="s">
        <v>575</v>
      </c>
      <c r="O421" s="76"/>
      <c r="P421" s="112" t="s">
        <v>558</v>
      </c>
      <c r="Q421" s="66" t="s">
        <v>559</v>
      </c>
      <c r="R421" s="77"/>
      <c r="S421" s="77"/>
      <c r="T421" s="77"/>
      <c r="U421" s="80"/>
      <c r="V421" s="80">
        <v>946796</v>
      </c>
      <c r="W421" s="101">
        <v>1060411.52</v>
      </c>
      <c r="X421" s="77"/>
      <c r="Y421" s="81" t="s">
        <v>197</v>
      </c>
      <c r="Z421" s="80"/>
    </row>
    <row r="422" spans="3:26" s="266" customFormat="1" ht="133.5" customHeight="1" x14ac:dyDescent="0.25">
      <c r="C422" s="265" t="s">
        <v>164</v>
      </c>
      <c r="D422" s="66" t="s">
        <v>172</v>
      </c>
      <c r="E422" s="66" t="s">
        <v>576</v>
      </c>
      <c r="F422" s="66" t="s">
        <v>577</v>
      </c>
      <c r="G422" s="66" t="s">
        <v>577</v>
      </c>
      <c r="H422" s="66" t="s">
        <v>578</v>
      </c>
      <c r="I422" s="66" t="s">
        <v>176</v>
      </c>
      <c r="J422" s="74">
        <v>0.8</v>
      </c>
      <c r="K422" s="66">
        <v>750000000</v>
      </c>
      <c r="L422" s="66" t="s">
        <v>506</v>
      </c>
      <c r="M422" s="73" t="s">
        <v>389</v>
      </c>
      <c r="N422" s="66" t="s">
        <v>579</v>
      </c>
      <c r="O422" s="76"/>
      <c r="P422" s="112" t="s">
        <v>254</v>
      </c>
      <c r="Q422" s="66" t="s">
        <v>559</v>
      </c>
      <c r="R422" s="77"/>
      <c r="S422" s="77"/>
      <c r="T422" s="77"/>
      <c r="U422" s="80"/>
      <c r="V422" s="80">
        <v>0</v>
      </c>
      <c r="W422" s="80">
        <v>0</v>
      </c>
      <c r="X422" s="77"/>
      <c r="Y422" s="77">
        <v>2016</v>
      </c>
      <c r="Z422" s="80" t="s">
        <v>1175</v>
      </c>
    </row>
    <row r="423" spans="3:26" s="266" customFormat="1" ht="133.5" customHeight="1" x14ac:dyDescent="0.25">
      <c r="C423" s="265" t="s">
        <v>1176</v>
      </c>
      <c r="D423" s="66" t="s">
        <v>172</v>
      </c>
      <c r="E423" s="66" t="s">
        <v>576</v>
      </c>
      <c r="F423" s="66" t="s">
        <v>577</v>
      </c>
      <c r="G423" s="66" t="s">
        <v>577</v>
      </c>
      <c r="H423" s="66" t="s">
        <v>578</v>
      </c>
      <c r="I423" s="66" t="s">
        <v>176</v>
      </c>
      <c r="J423" s="74">
        <v>0.8</v>
      </c>
      <c r="K423" s="66">
        <v>750000000</v>
      </c>
      <c r="L423" s="66" t="s">
        <v>506</v>
      </c>
      <c r="M423" s="73" t="s">
        <v>642</v>
      </c>
      <c r="N423" s="66" t="s">
        <v>579</v>
      </c>
      <c r="O423" s="76"/>
      <c r="P423" s="112" t="s">
        <v>792</v>
      </c>
      <c r="Q423" s="66" t="s">
        <v>559</v>
      </c>
      <c r="R423" s="77"/>
      <c r="S423" s="77"/>
      <c r="T423" s="77"/>
      <c r="U423" s="80"/>
      <c r="V423" s="80">
        <v>9317780</v>
      </c>
      <c r="W423" s="80">
        <v>10435913.6</v>
      </c>
      <c r="X423" s="77"/>
      <c r="Y423" s="77">
        <v>2016</v>
      </c>
      <c r="Z423" s="80"/>
    </row>
    <row r="424" spans="3:26" s="51" customFormat="1" ht="165" customHeight="1" x14ac:dyDescent="0.25">
      <c r="C424" s="129" t="s">
        <v>165</v>
      </c>
      <c r="D424" s="66" t="s">
        <v>501</v>
      </c>
      <c r="E424" s="66" t="s">
        <v>580</v>
      </c>
      <c r="F424" s="66" t="s">
        <v>581</v>
      </c>
      <c r="G424" s="66" t="s">
        <v>581</v>
      </c>
      <c r="H424" s="171" t="s">
        <v>582</v>
      </c>
      <c r="I424" s="73" t="s">
        <v>189</v>
      </c>
      <c r="J424" s="74">
        <v>1</v>
      </c>
      <c r="K424" s="66">
        <v>750000000</v>
      </c>
      <c r="L424" s="66" t="s">
        <v>506</v>
      </c>
      <c r="M424" s="73" t="s">
        <v>335</v>
      </c>
      <c r="N424" s="66" t="s">
        <v>177</v>
      </c>
      <c r="O424" s="76"/>
      <c r="P424" s="112" t="s">
        <v>558</v>
      </c>
      <c r="Q424" s="66" t="s">
        <v>559</v>
      </c>
      <c r="R424" s="77"/>
      <c r="S424" s="77"/>
      <c r="T424" s="77"/>
      <c r="U424" s="80"/>
      <c r="V424" s="80">
        <v>20444643</v>
      </c>
      <c r="W424" s="101">
        <v>22898000.16</v>
      </c>
      <c r="X424" s="77"/>
      <c r="Y424" s="81">
        <v>2015</v>
      </c>
      <c r="Z424" s="80"/>
    </row>
    <row r="425" spans="3:26" s="51" customFormat="1" ht="163.5" customHeight="1" x14ac:dyDescent="0.25">
      <c r="C425" s="129" t="s">
        <v>166</v>
      </c>
      <c r="D425" s="66" t="s">
        <v>172</v>
      </c>
      <c r="E425" s="66" t="s">
        <v>787</v>
      </c>
      <c r="F425" s="171" t="s">
        <v>788</v>
      </c>
      <c r="G425" s="171" t="s">
        <v>788</v>
      </c>
      <c r="H425" s="171" t="s">
        <v>789</v>
      </c>
      <c r="I425" s="66" t="s">
        <v>176</v>
      </c>
      <c r="J425" s="74">
        <v>1</v>
      </c>
      <c r="K425" s="66">
        <v>750000000</v>
      </c>
      <c r="L425" s="66" t="s">
        <v>506</v>
      </c>
      <c r="M425" s="73" t="s">
        <v>790</v>
      </c>
      <c r="N425" s="66" t="s">
        <v>177</v>
      </c>
      <c r="O425" s="76"/>
      <c r="P425" s="112" t="s">
        <v>254</v>
      </c>
      <c r="Q425" s="66" t="s">
        <v>559</v>
      </c>
      <c r="R425" s="77"/>
      <c r="S425" s="77"/>
      <c r="T425" s="78"/>
      <c r="U425" s="78"/>
      <c r="V425" s="80">
        <v>14046272</v>
      </c>
      <c r="W425" s="80">
        <f>V425*1.12</f>
        <v>15731824.640000001</v>
      </c>
      <c r="X425" s="77"/>
      <c r="Y425" s="77">
        <v>2016</v>
      </c>
      <c r="Z425" s="80"/>
    </row>
    <row r="426" spans="3:26" s="51" customFormat="1" ht="156" customHeight="1" x14ac:dyDescent="0.25">
      <c r="C426" s="129" t="s">
        <v>167</v>
      </c>
      <c r="D426" s="66" t="s">
        <v>501</v>
      </c>
      <c r="E426" s="66" t="s">
        <v>583</v>
      </c>
      <c r="F426" s="171" t="s">
        <v>584</v>
      </c>
      <c r="G426" s="171" t="s">
        <v>584</v>
      </c>
      <c r="H426" s="171" t="s">
        <v>585</v>
      </c>
      <c r="I426" s="66" t="s">
        <v>176</v>
      </c>
      <c r="J426" s="74">
        <v>0.8</v>
      </c>
      <c r="K426" s="66">
        <v>750000000</v>
      </c>
      <c r="L426" s="66" t="s">
        <v>506</v>
      </c>
      <c r="M426" s="73" t="s">
        <v>335</v>
      </c>
      <c r="N426" s="66" t="s">
        <v>586</v>
      </c>
      <c r="O426" s="76"/>
      <c r="P426" s="112" t="s">
        <v>558</v>
      </c>
      <c r="Q426" s="66" t="s">
        <v>559</v>
      </c>
      <c r="R426" s="77"/>
      <c r="S426" s="77"/>
      <c r="T426" s="77"/>
      <c r="U426" s="80"/>
      <c r="V426" s="80">
        <v>20062500</v>
      </c>
      <c r="W426" s="101">
        <v>22470000</v>
      </c>
      <c r="X426" s="77"/>
      <c r="Y426" s="81">
        <v>2015</v>
      </c>
      <c r="Z426" s="80"/>
    </row>
    <row r="427" spans="3:26" s="51" customFormat="1" ht="170.25" customHeight="1" x14ac:dyDescent="0.25">
      <c r="C427" s="129" t="s">
        <v>171</v>
      </c>
      <c r="D427" s="66" t="s">
        <v>501</v>
      </c>
      <c r="E427" s="66" t="s">
        <v>587</v>
      </c>
      <c r="F427" s="171" t="s">
        <v>588</v>
      </c>
      <c r="G427" s="171" t="s">
        <v>588</v>
      </c>
      <c r="H427" s="66" t="s">
        <v>589</v>
      </c>
      <c r="I427" s="66" t="s">
        <v>189</v>
      </c>
      <c r="J427" s="74">
        <v>1</v>
      </c>
      <c r="K427" s="66">
        <v>750000000</v>
      </c>
      <c r="L427" s="66" t="s">
        <v>506</v>
      </c>
      <c r="M427" s="73" t="s">
        <v>335</v>
      </c>
      <c r="N427" s="66" t="s">
        <v>177</v>
      </c>
      <c r="O427" s="76"/>
      <c r="P427" s="76" t="s">
        <v>558</v>
      </c>
      <c r="Q427" s="74" t="s">
        <v>590</v>
      </c>
      <c r="R427" s="49"/>
      <c r="S427" s="77"/>
      <c r="T427" s="77"/>
      <c r="U427" s="77"/>
      <c r="V427" s="80">
        <v>1450920</v>
      </c>
      <c r="W427" s="101">
        <v>1625030.4</v>
      </c>
      <c r="X427" s="49"/>
      <c r="Y427" s="81">
        <v>2015</v>
      </c>
      <c r="Z427" s="80"/>
    </row>
    <row r="428" spans="3:26" s="51" customFormat="1" ht="144.75" customHeight="1" x14ac:dyDescent="0.25">
      <c r="C428" s="129" t="s">
        <v>168</v>
      </c>
      <c r="D428" s="66" t="s">
        <v>172</v>
      </c>
      <c r="E428" s="66" t="s">
        <v>591</v>
      </c>
      <c r="F428" s="171" t="s">
        <v>592</v>
      </c>
      <c r="G428" s="171" t="s">
        <v>592</v>
      </c>
      <c r="H428" s="66"/>
      <c r="I428" s="172" t="s">
        <v>176</v>
      </c>
      <c r="J428" s="74">
        <v>1</v>
      </c>
      <c r="K428" s="66">
        <v>750000000</v>
      </c>
      <c r="L428" s="66" t="s">
        <v>506</v>
      </c>
      <c r="M428" s="73" t="s">
        <v>313</v>
      </c>
      <c r="N428" s="66" t="s">
        <v>177</v>
      </c>
      <c r="O428" s="76"/>
      <c r="P428" s="76" t="s">
        <v>786</v>
      </c>
      <c r="Q428" s="66" t="s">
        <v>559</v>
      </c>
      <c r="R428" s="77"/>
      <c r="S428" s="78"/>
      <c r="T428" s="78"/>
      <c r="U428" s="78"/>
      <c r="V428" s="80">
        <v>25300000</v>
      </c>
      <c r="W428" s="80">
        <f>V428*1.12</f>
        <v>28336000.000000004</v>
      </c>
      <c r="X428" s="77"/>
      <c r="Y428" s="77">
        <v>2016</v>
      </c>
      <c r="Z428" s="80"/>
    </row>
    <row r="429" spans="3:26" s="51" customFormat="1" ht="139.5" customHeight="1" x14ac:dyDescent="0.25">
      <c r="C429" s="129" t="s">
        <v>169</v>
      </c>
      <c r="D429" s="66" t="s">
        <v>501</v>
      </c>
      <c r="E429" s="173" t="s">
        <v>593</v>
      </c>
      <c r="F429" s="66" t="s">
        <v>594</v>
      </c>
      <c r="G429" s="66" t="s">
        <v>594</v>
      </c>
      <c r="H429" s="77"/>
      <c r="I429" s="73" t="s">
        <v>189</v>
      </c>
      <c r="J429" s="74">
        <v>1</v>
      </c>
      <c r="K429" s="66">
        <v>750000000</v>
      </c>
      <c r="L429" s="66" t="s">
        <v>595</v>
      </c>
      <c r="M429" s="73" t="s">
        <v>335</v>
      </c>
      <c r="N429" s="170" t="s">
        <v>596</v>
      </c>
      <c r="O429" s="76"/>
      <c r="P429" s="76" t="s">
        <v>558</v>
      </c>
      <c r="Q429" s="74" t="s">
        <v>559</v>
      </c>
      <c r="R429" s="77"/>
      <c r="S429" s="77"/>
      <c r="T429" s="77"/>
      <c r="U429" s="80"/>
      <c r="V429" s="80">
        <v>1876800</v>
      </c>
      <c r="W429" s="101">
        <v>2102016</v>
      </c>
      <c r="X429" s="174"/>
      <c r="Y429" s="81">
        <v>2015</v>
      </c>
      <c r="Z429" s="80"/>
    </row>
    <row r="430" spans="3:26" s="51" customFormat="1" ht="168" customHeight="1" x14ac:dyDescent="0.25">
      <c r="C430" s="129" t="s">
        <v>170</v>
      </c>
      <c r="D430" s="66" t="s">
        <v>501</v>
      </c>
      <c r="E430" s="173" t="s">
        <v>332</v>
      </c>
      <c r="F430" s="66" t="s">
        <v>333</v>
      </c>
      <c r="G430" s="66" t="s">
        <v>333</v>
      </c>
      <c r="H430" s="66" t="s">
        <v>597</v>
      </c>
      <c r="I430" s="73" t="s">
        <v>189</v>
      </c>
      <c r="J430" s="74">
        <v>1</v>
      </c>
      <c r="K430" s="66">
        <v>750000000</v>
      </c>
      <c r="L430" s="66" t="s">
        <v>598</v>
      </c>
      <c r="M430" s="73" t="s">
        <v>335</v>
      </c>
      <c r="N430" s="66" t="s">
        <v>599</v>
      </c>
      <c r="O430" s="76"/>
      <c r="P430" s="76" t="s">
        <v>558</v>
      </c>
      <c r="Q430" s="66" t="s">
        <v>600</v>
      </c>
      <c r="R430" s="77"/>
      <c r="S430" s="77"/>
      <c r="T430" s="77"/>
      <c r="U430" s="80"/>
      <c r="V430" s="80">
        <v>257911960</v>
      </c>
      <c r="W430" s="101">
        <v>288861395.19999999</v>
      </c>
      <c r="X430" s="77" t="s">
        <v>206</v>
      </c>
      <c r="Y430" s="81" t="s">
        <v>197</v>
      </c>
      <c r="Z430" s="80"/>
    </row>
    <row r="431" spans="3:26" s="51" customFormat="1" ht="168" customHeight="1" x14ac:dyDescent="0.25">
      <c r="C431" s="129" t="s">
        <v>618</v>
      </c>
      <c r="D431" s="66" t="s">
        <v>172</v>
      </c>
      <c r="E431" s="96" t="s">
        <v>817</v>
      </c>
      <c r="F431" s="109" t="s">
        <v>614</v>
      </c>
      <c r="G431" s="109" t="s">
        <v>614</v>
      </c>
      <c r="H431" s="97"/>
      <c r="I431" s="96" t="s">
        <v>189</v>
      </c>
      <c r="J431" s="98">
        <v>0</v>
      </c>
      <c r="K431" s="97">
        <v>750000000</v>
      </c>
      <c r="L431" s="59" t="s">
        <v>177</v>
      </c>
      <c r="M431" s="175" t="s">
        <v>615</v>
      </c>
      <c r="N431" s="59" t="s">
        <v>177</v>
      </c>
      <c r="O431" s="96"/>
      <c r="P431" s="97" t="s">
        <v>616</v>
      </c>
      <c r="Q431" s="74" t="s">
        <v>617</v>
      </c>
      <c r="R431" s="96"/>
      <c r="S431" s="96"/>
      <c r="T431" s="96"/>
      <c r="U431" s="96"/>
      <c r="V431" s="100">
        <v>9675000</v>
      </c>
      <c r="W431" s="101">
        <f>V431+1161000</f>
        <v>10836000</v>
      </c>
      <c r="X431" s="96"/>
      <c r="Y431" s="96">
        <v>2016</v>
      </c>
      <c r="Z431" s="115"/>
    </row>
    <row r="432" spans="3:26" s="51" customFormat="1" ht="168" customHeight="1" x14ac:dyDescent="0.25">
      <c r="C432" s="129" t="s">
        <v>624</v>
      </c>
      <c r="D432" s="66" t="s">
        <v>501</v>
      </c>
      <c r="E432" s="66" t="s">
        <v>620</v>
      </c>
      <c r="F432" s="66" t="s">
        <v>621</v>
      </c>
      <c r="G432" s="66" t="s">
        <v>621</v>
      </c>
      <c r="H432" s="66" t="s">
        <v>622</v>
      </c>
      <c r="I432" s="73" t="s">
        <v>201</v>
      </c>
      <c r="J432" s="74">
        <v>1</v>
      </c>
      <c r="K432" s="66">
        <v>750000000</v>
      </c>
      <c r="L432" s="66" t="s">
        <v>506</v>
      </c>
      <c r="M432" s="73" t="s">
        <v>509</v>
      </c>
      <c r="N432" s="66" t="s">
        <v>506</v>
      </c>
      <c r="O432" s="76"/>
      <c r="P432" s="112" t="s">
        <v>558</v>
      </c>
      <c r="Q432" s="66" t="s">
        <v>623</v>
      </c>
      <c r="R432" s="77"/>
      <c r="S432" s="80"/>
      <c r="T432" s="80"/>
      <c r="U432" s="80"/>
      <c r="V432" s="80">
        <v>0</v>
      </c>
      <c r="W432" s="80">
        <v>0</v>
      </c>
      <c r="X432" s="77"/>
      <c r="Y432" s="77">
        <v>2016</v>
      </c>
      <c r="Z432" s="66" t="s">
        <v>833</v>
      </c>
    </row>
    <row r="433" spans="3:26" s="51" customFormat="1" ht="168" customHeight="1" x14ac:dyDescent="0.2">
      <c r="C433" s="129" t="s">
        <v>834</v>
      </c>
      <c r="D433" s="66" t="s">
        <v>501</v>
      </c>
      <c r="E433" s="66" t="s">
        <v>620</v>
      </c>
      <c r="F433" s="66" t="s">
        <v>621</v>
      </c>
      <c r="G433" s="66" t="s">
        <v>621</v>
      </c>
      <c r="H433" s="66" t="s">
        <v>622</v>
      </c>
      <c r="I433" s="73" t="s">
        <v>201</v>
      </c>
      <c r="J433" s="74">
        <v>1</v>
      </c>
      <c r="K433" s="66">
        <v>750000000</v>
      </c>
      <c r="L433" s="66" t="s">
        <v>506</v>
      </c>
      <c r="M433" s="73" t="s">
        <v>783</v>
      </c>
      <c r="N433" s="66" t="s">
        <v>506</v>
      </c>
      <c r="O433" s="76"/>
      <c r="P433" s="112" t="s">
        <v>761</v>
      </c>
      <c r="Q433" s="66" t="s">
        <v>623</v>
      </c>
      <c r="R433" s="77"/>
      <c r="S433" s="80"/>
      <c r="T433" s="80"/>
      <c r="U433" s="80"/>
      <c r="V433" s="80">
        <v>3657525.6666666665</v>
      </c>
      <c r="W433" s="80">
        <f>V433*1.12</f>
        <v>4096428.7466666671</v>
      </c>
      <c r="X433" s="77"/>
      <c r="Y433" s="77">
        <v>2016</v>
      </c>
      <c r="Z433" s="217"/>
    </row>
    <row r="434" spans="3:26" s="51" customFormat="1" ht="168" customHeight="1" x14ac:dyDescent="0.25">
      <c r="C434" s="129" t="s">
        <v>635</v>
      </c>
      <c r="D434" s="152" t="s">
        <v>172</v>
      </c>
      <c r="E434" s="97" t="s">
        <v>625</v>
      </c>
      <c r="F434" s="152" t="s">
        <v>626</v>
      </c>
      <c r="G434" s="152" t="s">
        <v>626</v>
      </c>
      <c r="H434" s="152" t="s">
        <v>627</v>
      </c>
      <c r="I434" s="96" t="s">
        <v>176</v>
      </c>
      <c r="J434" s="160">
        <v>0.5</v>
      </c>
      <c r="K434" s="132">
        <v>750000000</v>
      </c>
      <c r="L434" s="164" t="s">
        <v>388</v>
      </c>
      <c r="M434" s="97" t="s">
        <v>628</v>
      </c>
      <c r="N434" s="97" t="s">
        <v>390</v>
      </c>
      <c r="O434" s="97"/>
      <c r="P434" s="97" t="s">
        <v>629</v>
      </c>
      <c r="Q434" s="157" t="s">
        <v>392</v>
      </c>
      <c r="R434" s="152"/>
      <c r="S434" s="152"/>
      <c r="T434" s="152"/>
      <c r="U434" s="152"/>
      <c r="V434" s="176">
        <v>3000000</v>
      </c>
      <c r="W434" s="176">
        <v>3360000.0000000005</v>
      </c>
      <c r="X434" s="177"/>
      <c r="Y434" s="178">
        <v>2016</v>
      </c>
      <c r="Z434" s="152"/>
    </row>
    <row r="435" spans="3:26" s="51" customFormat="1" ht="168" customHeight="1" x14ac:dyDescent="0.25">
      <c r="C435" s="129" t="s">
        <v>636</v>
      </c>
      <c r="D435" s="152" t="s">
        <v>172</v>
      </c>
      <c r="E435" s="97" t="s">
        <v>625</v>
      </c>
      <c r="F435" s="152" t="s">
        <v>626</v>
      </c>
      <c r="G435" s="152" t="s">
        <v>626</v>
      </c>
      <c r="H435" s="152" t="s">
        <v>630</v>
      </c>
      <c r="I435" s="96" t="s">
        <v>176</v>
      </c>
      <c r="J435" s="160">
        <v>0.5</v>
      </c>
      <c r="K435" s="132">
        <v>750000000</v>
      </c>
      <c r="L435" s="164" t="s">
        <v>388</v>
      </c>
      <c r="M435" s="97" t="s">
        <v>628</v>
      </c>
      <c r="N435" s="97" t="s">
        <v>390</v>
      </c>
      <c r="O435" s="97"/>
      <c r="P435" s="97" t="s">
        <v>631</v>
      </c>
      <c r="Q435" s="157" t="s">
        <v>392</v>
      </c>
      <c r="R435" s="152"/>
      <c r="S435" s="152"/>
      <c r="T435" s="152"/>
      <c r="U435" s="152"/>
      <c r="V435" s="176">
        <v>6000000</v>
      </c>
      <c r="W435" s="176">
        <v>6720000.0000000009</v>
      </c>
      <c r="X435" s="177"/>
      <c r="Y435" s="178">
        <v>2016</v>
      </c>
      <c r="Z435" s="152"/>
    </row>
    <row r="436" spans="3:26" s="51" customFormat="1" ht="168" customHeight="1" x14ac:dyDescent="0.25">
      <c r="C436" s="129" t="s">
        <v>637</v>
      </c>
      <c r="D436" s="152" t="s">
        <v>172</v>
      </c>
      <c r="E436" s="97" t="s">
        <v>632</v>
      </c>
      <c r="F436" s="128" t="s">
        <v>633</v>
      </c>
      <c r="G436" s="128" t="s">
        <v>633</v>
      </c>
      <c r="H436" s="128" t="s">
        <v>634</v>
      </c>
      <c r="I436" s="96" t="s">
        <v>189</v>
      </c>
      <c r="J436" s="160">
        <v>1</v>
      </c>
      <c r="K436" s="132">
        <v>750000000</v>
      </c>
      <c r="L436" s="164" t="s">
        <v>388</v>
      </c>
      <c r="M436" s="97" t="s">
        <v>615</v>
      </c>
      <c r="N436" s="97" t="s">
        <v>390</v>
      </c>
      <c r="O436" s="97"/>
      <c r="P436" s="97" t="s">
        <v>396</v>
      </c>
      <c r="Q436" s="157" t="s">
        <v>392</v>
      </c>
      <c r="R436" s="152"/>
      <c r="S436" s="152"/>
      <c r="T436" s="152"/>
      <c r="U436" s="152"/>
      <c r="V436" s="176">
        <v>700000</v>
      </c>
      <c r="W436" s="176">
        <v>784000.00000000012</v>
      </c>
      <c r="X436" s="177"/>
      <c r="Y436" s="178">
        <v>2016</v>
      </c>
      <c r="Z436" s="152"/>
    </row>
    <row r="437" spans="3:26" s="51" customFormat="1" ht="168" customHeight="1" x14ac:dyDescent="0.25">
      <c r="C437" s="129" t="s">
        <v>680</v>
      </c>
      <c r="D437" s="52" t="s">
        <v>172</v>
      </c>
      <c r="E437" s="143" t="s">
        <v>646</v>
      </c>
      <c r="F437" s="140" t="s">
        <v>647</v>
      </c>
      <c r="G437" s="140" t="s">
        <v>647</v>
      </c>
      <c r="H437" s="141" t="s">
        <v>648</v>
      </c>
      <c r="I437" s="110" t="s">
        <v>189</v>
      </c>
      <c r="J437" s="111">
        <v>1</v>
      </c>
      <c r="K437" s="52">
        <v>750000000</v>
      </c>
      <c r="L437" s="59" t="s">
        <v>177</v>
      </c>
      <c r="M437" s="59" t="s">
        <v>458</v>
      </c>
      <c r="N437" s="105" t="s">
        <v>649</v>
      </c>
      <c r="O437" s="52"/>
      <c r="P437" s="72" t="s">
        <v>650</v>
      </c>
      <c r="Q437" s="146" t="s">
        <v>528</v>
      </c>
      <c r="R437" s="52"/>
      <c r="S437" s="52"/>
      <c r="T437" s="52"/>
      <c r="U437" s="52"/>
      <c r="V437" s="179">
        <v>135000000</v>
      </c>
      <c r="W437" s="179">
        <v>135000000</v>
      </c>
      <c r="X437" s="52"/>
      <c r="Y437" s="52">
        <v>2016</v>
      </c>
      <c r="Z437" s="52"/>
    </row>
    <row r="438" spans="3:26" s="51" customFormat="1" ht="168" customHeight="1" x14ac:dyDescent="0.25">
      <c r="C438" s="129" t="s">
        <v>681</v>
      </c>
      <c r="D438" s="52" t="s">
        <v>172</v>
      </c>
      <c r="E438" s="143" t="s">
        <v>646</v>
      </c>
      <c r="F438" s="140" t="s">
        <v>647</v>
      </c>
      <c r="G438" s="140" t="s">
        <v>647</v>
      </c>
      <c r="H438" s="141" t="s">
        <v>651</v>
      </c>
      <c r="I438" s="110" t="s">
        <v>189</v>
      </c>
      <c r="J438" s="111">
        <v>1</v>
      </c>
      <c r="K438" s="52">
        <v>750000000</v>
      </c>
      <c r="L438" s="59" t="s">
        <v>177</v>
      </c>
      <c r="M438" s="59" t="s">
        <v>458</v>
      </c>
      <c r="N438" s="105" t="s">
        <v>652</v>
      </c>
      <c r="O438" s="52"/>
      <c r="P438" s="72" t="s">
        <v>650</v>
      </c>
      <c r="Q438" s="146" t="s">
        <v>528</v>
      </c>
      <c r="R438" s="52"/>
      <c r="S438" s="52"/>
      <c r="T438" s="52"/>
      <c r="U438" s="52"/>
      <c r="V438" s="180">
        <v>104000000</v>
      </c>
      <c r="W438" s="180">
        <v>104000000</v>
      </c>
      <c r="X438" s="52"/>
      <c r="Y438" s="52">
        <v>2016</v>
      </c>
      <c r="Z438" s="52"/>
    </row>
    <row r="439" spans="3:26" s="51" customFormat="1" ht="168" customHeight="1" x14ac:dyDescent="0.25">
      <c r="C439" s="129" t="s">
        <v>682</v>
      </c>
      <c r="D439" s="52" t="s">
        <v>172</v>
      </c>
      <c r="E439" s="143" t="s">
        <v>646</v>
      </c>
      <c r="F439" s="140" t="s">
        <v>647</v>
      </c>
      <c r="G439" s="140" t="s">
        <v>647</v>
      </c>
      <c r="H439" s="72" t="s">
        <v>653</v>
      </c>
      <c r="I439" s="57" t="s">
        <v>189</v>
      </c>
      <c r="J439" s="116">
        <v>1</v>
      </c>
      <c r="K439" s="52">
        <v>750000000</v>
      </c>
      <c r="L439" s="59" t="s">
        <v>177</v>
      </c>
      <c r="M439" s="59" t="s">
        <v>654</v>
      </c>
      <c r="N439" s="60" t="s">
        <v>177</v>
      </c>
      <c r="O439" s="52"/>
      <c r="P439" s="72" t="s">
        <v>650</v>
      </c>
      <c r="Q439" s="52" t="s">
        <v>528</v>
      </c>
      <c r="R439" s="52"/>
      <c r="S439" s="52"/>
      <c r="T439" s="52"/>
      <c r="U439" s="52"/>
      <c r="V439" s="180">
        <v>3271430</v>
      </c>
      <c r="W439" s="180">
        <v>3271430</v>
      </c>
      <c r="X439" s="52"/>
      <c r="Y439" s="52">
        <v>2016</v>
      </c>
      <c r="Z439" s="52"/>
    </row>
    <row r="440" spans="3:26" s="51" customFormat="1" ht="168" customHeight="1" x14ac:dyDescent="0.25">
      <c r="C440" s="129" t="s">
        <v>683</v>
      </c>
      <c r="D440" s="52" t="s">
        <v>172</v>
      </c>
      <c r="E440" s="146" t="s">
        <v>655</v>
      </c>
      <c r="F440" s="52" t="s">
        <v>656</v>
      </c>
      <c r="G440" s="52" t="s">
        <v>656</v>
      </c>
      <c r="H440" s="146" t="s">
        <v>657</v>
      </c>
      <c r="I440" s="146" t="s">
        <v>201</v>
      </c>
      <c r="J440" s="67">
        <v>0</v>
      </c>
      <c r="K440" s="52">
        <v>750000000</v>
      </c>
      <c r="L440" s="59" t="s">
        <v>177</v>
      </c>
      <c r="M440" s="146" t="s">
        <v>658</v>
      </c>
      <c r="N440" s="146" t="s">
        <v>330</v>
      </c>
      <c r="O440" s="181"/>
      <c r="P440" s="146" t="s">
        <v>396</v>
      </c>
      <c r="Q440" s="52" t="s">
        <v>259</v>
      </c>
      <c r="R440" s="181"/>
      <c r="S440" s="181"/>
      <c r="T440" s="181"/>
      <c r="U440" s="181"/>
      <c r="V440" s="182">
        <v>4676000</v>
      </c>
      <c r="W440" s="182">
        <v>5237120.0000000009</v>
      </c>
      <c r="X440" s="181"/>
      <c r="Y440" s="52">
        <v>2016</v>
      </c>
      <c r="Z440" s="181"/>
    </row>
    <row r="441" spans="3:26" s="51" customFormat="1" ht="168" customHeight="1" x14ac:dyDescent="0.25">
      <c r="C441" s="129" t="s">
        <v>684</v>
      </c>
      <c r="D441" s="52" t="s">
        <v>172</v>
      </c>
      <c r="E441" s="146" t="s">
        <v>659</v>
      </c>
      <c r="F441" s="183" t="s">
        <v>660</v>
      </c>
      <c r="G441" s="66" t="s">
        <v>660</v>
      </c>
      <c r="H441" s="52" t="s">
        <v>661</v>
      </c>
      <c r="I441" s="57" t="s">
        <v>176</v>
      </c>
      <c r="J441" s="67">
        <v>0.5</v>
      </c>
      <c r="K441" s="52">
        <v>750000000</v>
      </c>
      <c r="L441" s="59" t="s">
        <v>177</v>
      </c>
      <c r="M441" s="59" t="s">
        <v>662</v>
      </c>
      <c r="N441" s="146" t="s">
        <v>330</v>
      </c>
      <c r="O441" s="52"/>
      <c r="P441" s="72" t="s">
        <v>663</v>
      </c>
      <c r="Q441" s="52" t="s">
        <v>259</v>
      </c>
      <c r="R441" s="52"/>
      <c r="S441" s="52"/>
      <c r="T441" s="52"/>
      <c r="U441" s="57"/>
      <c r="V441" s="184">
        <v>14280000</v>
      </c>
      <c r="W441" s="180">
        <v>15993600.000000002</v>
      </c>
      <c r="X441" s="52"/>
      <c r="Y441" s="52">
        <v>2016</v>
      </c>
      <c r="Z441" s="52"/>
    </row>
    <row r="442" spans="3:26" s="51" customFormat="1" ht="168" customHeight="1" x14ac:dyDescent="0.25">
      <c r="C442" s="129" t="s">
        <v>685</v>
      </c>
      <c r="D442" s="52" t="s">
        <v>172</v>
      </c>
      <c r="E442" s="143" t="s">
        <v>664</v>
      </c>
      <c r="F442" s="52" t="s">
        <v>665</v>
      </c>
      <c r="G442" s="140" t="s">
        <v>666</v>
      </c>
      <c r="H442" s="52" t="s">
        <v>667</v>
      </c>
      <c r="I442" s="110" t="s">
        <v>189</v>
      </c>
      <c r="J442" s="67">
        <v>0</v>
      </c>
      <c r="K442" s="52">
        <v>750000000</v>
      </c>
      <c r="L442" s="59" t="s">
        <v>177</v>
      </c>
      <c r="M442" s="59" t="s">
        <v>615</v>
      </c>
      <c r="N442" s="59" t="s">
        <v>668</v>
      </c>
      <c r="O442" s="52"/>
      <c r="P442" s="72" t="s">
        <v>669</v>
      </c>
      <c r="Q442" s="52" t="s">
        <v>670</v>
      </c>
      <c r="R442" s="52"/>
      <c r="S442" s="52"/>
      <c r="T442" s="52"/>
      <c r="U442" s="57"/>
      <c r="V442" s="184">
        <v>2500000</v>
      </c>
      <c r="W442" s="180">
        <v>2800000.0000000005</v>
      </c>
      <c r="X442" s="185"/>
      <c r="Y442" s="52">
        <v>2016</v>
      </c>
      <c r="Z442" s="185"/>
    </row>
    <row r="443" spans="3:26" s="51" customFormat="1" ht="168" customHeight="1" x14ac:dyDescent="0.25">
      <c r="C443" s="129" t="s">
        <v>686</v>
      </c>
      <c r="D443" s="52" t="s">
        <v>172</v>
      </c>
      <c r="E443" s="143" t="s">
        <v>671</v>
      </c>
      <c r="F443" s="52" t="s">
        <v>672</v>
      </c>
      <c r="G443" s="140" t="s">
        <v>673</v>
      </c>
      <c r="H443" s="52" t="s">
        <v>674</v>
      </c>
      <c r="I443" s="110" t="s">
        <v>189</v>
      </c>
      <c r="J443" s="67">
        <v>0</v>
      </c>
      <c r="K443" s="52">
        <v>750000000</v>
      </c>
      <c r="L443" s="59" t="s">
        <v>177</v>
      </c>
      <c r="M443" s="59" t="s">
        <v>675</v>
      </c>
      <c r="N443" s="59" t="s">
        <v>676</v>
      </c>
      <c r="O443" s="52"/>
      <c r="P443" s="72" t="s">
        <v>677</v>
      </c>
      <c r="Q443" s="52" t="s">
        <v>528</v>
      </c>
      <c r="R443" s="52"/>
      <c r="S443" s="52"/>
      <c r="T443" s="52"/>
      <c r="U443" s="57"/>
      <c r="V443" s="184">
        <v>990000</v>
      </c>
      <c r="W443" s="180">
        <v>1108800</v>
      </c>
      <c r="X443" s="185"/>
      <c r="Y443" s="52">
        <v>2016</v>
      </c>
      <c r="Z443" s="185"/>
    </row>
    <row r="444" spans="3:26" s="51" customFormat="1" ht="168" customHeight="1" x14ac:dyDescent="0.25">
      <c r="C444" s="129" t="s">
        <v>687</v>
      </c>
      <c r="D444" s="52" t="s">
        <v>172</v>
      </c>
      <c r="E444" s="143" t="s">
        <v>664</v>
      </c>
      <c r="F444" s="52" t="s">
        <v>665</v>
      </c>
      <c r="G444" s="140" t="s">
        <v>666</v>
      </c>
      <c r="H444" s="52" t="s">
        <v>678</v>
      </c>
      <c r="I444" s="110" t="s">
        <v>189</v>
      </c>
      <c r="J444" s="67">
        <v>0.5</v>
      </c>
      <c r="K444" s="52">
        <v>750000000</v>
      </c>
      <c r="L444" s="59" t="s">
        <v>177</v>
      </c>
      <c r="M444" s="59" t="s">
        <v>675</v>
      </c>
      <c r="N444" s="59" t="s">
        <v>679</v>
      </c>
      <c r="O444" s="52"/>
      <c r="P444" s="72" t="s">
        <v>677</v>
      </c>
      <c r="Q444" s="52" t="s">
        <v>670</v>
      </c>
      <c r="R444" s="52"/>
      <c r="S444" s="52"/>
      <c r="T444" s="52"/>
      <c r="U444" s="57"/>
      <c r="V444" s="184">
        <v>3000000</v>
      </c>
      <c r="W444" s="180">
        <v>3360000.0000000005</v>
      </c>
      <c r="X444" s="185"/>
      <c r="Y444" s="52">
        <v>2016</v>
      </c>
      <c r="Z444" s="185"/>
    </row>
    <row r="445" spans="3:26" s="51" customFormat="1" ht="168" customHeight="1" x14ac:dyDescent="0.25">
      <c r="C445" s="129" t="s">
        <v>751</v>
      </c>
      <c r="D445" s="86" t="s">
        <v>172</v>
      </c>
      <c r="E445" s="85" t="s">
        <v>728</v>
      </c>
      <c r="F445" s="85" t="s">
        <v>729</v>
      </c>
      <c r="G445" s="85" t="s">
        <v>729</v>
      </c>
      <c r="H445" s="85" t="s">
        <v>730</v>
      </c>
      <c r="I445" s="86" t="s">
        <v>189</v>
      </c>
      <c r="J445" s="87">
        <v>1</v>
      </c>
      <c r="K445" s="86">
        <v>750000000</v>
      </c>
      <c r="L445" s="88" t="s">
        <v>177</v>
      </c>
      <c r="M445" s="85" t="s">
        <v>731</v>
      </c>
      <c r="N445" s="86" t="s">
        <v>732</v>
      </c>
      <c r="O445" s="85"/>
      <c r="P445" s="85" t="s">
        <v>733</v>
      </c>
      <c r="Q445" s="85" t="s">
        <v>734</v>
      </c>
      <c r="R445" s="85"/>
      <c r="S445" s="85"/>
      <c r="T445" s="85"/>
      <c r="U445" s="91"/>
      <c r="V445" s="92">
        <v>5873813</v>
      </c>
      <c r="W445" s="92">
        <f>V445</f>
        <v>5873813</v>
      </c>
      <c r="X445" s="85"/>
      <c r="Y445" s="85">
        <v>2016</v>
      </c>
      <c r="Z445" s="85"/>
    </row>
    <row r="446" spans="3:26" s="51" customFormat="1" ht="168" customHeight="1" x14ac:dyDescent="0.25">
      <c r="C446" s="129" t="s">
        <v>752</v>
      </c>
      <c r="D446" s="86" t="s">
        <v>172</v>
      </c>
      <c r="E446" s="85" t="s">
        <v>735</v>
      </c>
      <c r="F446" s="85" t="s">
        <v>736</v>
      </c>
      <c r="G446" s="85" t="s">
        <v>737</v>
      </c>
      <c r="H446" s="85" t="s">
        <v>738</v>
      </c>
      <c r="I446" s="86" t="s">
        <v>189</v>
      </c>
      <c r="J446" s="87">
        <v>1</v>
      </c>
      <c r="K446" s="86">
        <v>750000000</v>
      </c>
      <c r="L446" s="88" t="s">
        <v>177</v>
      </c>
      <c r="M446" s="85" t="s">
        <v>731</v>
      </c>
      <c r="N446" s="86" t="s">
        <v>427</v>
      </c>
      <c r="O446" s="85"/>
      <c r="P446" s="85" t="s">
        <v>733</v>
      </c>
      <c r="Q446" s="85" t="s">
        <v>734</v>
      </c>
      <c r="R446" s="85"/>
      <c r="S446" s="85"/>
      <c r="T446" s="85"/>
      <c r="U446" s="91"/>
      <c r="V446" s="92">
        <v>2048617</v>
      </c>
      <c r="W446" s="92">
        <v>2048617</v>
      </c>
      <c r="X446" s="85"/>
      <c r="Y446" s="85">
        <v>2016</v>
      </c>
      <c r="Z446" s="85"/>
    </row>
    <row r="447" spans="3:26" s="51" customFormat="1" ht="168" customHeight="1" x14ac:dyDescent="0.25">
      <c r="C447" s="129" t="s">
        <v>753</v>
      </c>
      <c r="D447" s="86" t="s">
        <v>172</v>
      </c>
      <c r="E447" s="85" t="s">
        <v>735</v>
      </c>
      <c r="F447" s="85" t="s">
        <v>736</v>
      </c>
      <c r="G447" s="85" t="s">
        <v>737</v>
      </c>
      <c r="H447" s="85" t="s">
        <v>739</v>
      </c>
      <c r="I447" s="86" t="s">
        <v>189</v>
      </c>
      <c r="J447" s="87">
        <v>1</v>
      </c>
      <c r="K447" s="86">
        <v>750000000</v>
      </c>
      <c r="L447" s="88" t="s">
        <v>177</v>
      </c>
      <c r="M447" s="85" t="s">
        <v>731</v>
      </c>
      <c r="N447" s="86" t="s">
        <v>740</v>
      </c>
      <c r="O447" s="85"/>
      <c r="P447" s="85" t="s">
        <v>733</v>
      </c>
      <c r="Q447" s="85" t="s">
        <v>734</v>
      </c>
      <c r="R447" s="85"/>
      <c r="S447" s="85"/>
      <c r="T447" s="85"/>
      <c r="U447" s="91"/>
      <c r="V447" s="92">
        <v>580676</v>
      </c>
      <c r="W447" s="92">
        <v>580676</v>
      </c>
      <c r="X447" s="85"/>
      <c r="Y447" s="85">
        <v>2016</v>
      </c>
      <c r="Z447" s="85"/>
    </row>
    <row r="448" spans="3:26" s="51" customFormat="1" ht="168" customHeight="1" x14ac:dyDescent="0.25">
      <c r="C448" s="129" t="s">
        <v>754</v>
      </c>
      <c r="D448" s="86" t="s">
        <v>172</v>
      </c>
      <c r="E448" s="85" t="s">
        <v>735</v>
      </c>
      <c r="F448" s="85" t="s">
        <v>736</v>
      </c>
      <c r="G448" s="85" t="s">
        <v>737</v>
      </c>
      <c r="H448" s="85" t="s">
        <v>741</v>
      </c>
      <c r="I448" s="86" t="s">
        <v>189</v>
      </c>
      <c r="J448" s="87">
        <v>1</v>
      </c>
      <c r="K448" s="86">
        <v>750000000</v>
      </c>
      <c r="L448" s="88" t="s">
        <v>177</v>
      </c>
      <c r="M448" s="85" t="s">
        <v>718</v>
      </c>
      <c r="N448" s="86" t="s">
        <v>429</v>
      </c>
      <c r="O448" s="85"/>
      <c r="P448" s="85" t="s">
        <v>742</v>
      </c>
      <c r="Q448" s="85" t="s">
        <v>734</v>
      </c>
      <c r="R448" s="85"/>
      <c r="S448" s="85"/>
      <c r="T448" s="85"/>
      <c r="U448" s="91"/>
      <c r="V448" s="92">
        <v>2013519</v>
      </c>
      <c r="W448" s="92">
        <v>2013519</v>
      </c>
      <c r="X448" s="85"/>
      <c r="Y448" s="85">
        <v>2016</v>
      </c>
      <c r="Z448" s="85"/>
    </row>
    <row r="449" spans="3:26" s="51" customFormat="1" ht="168" customHeight="1" x14ac:dyDescent="0.25">
      <c r="C449" s="129" t="s">
        <v>755</v>
      </c>
      <c r="D449" s="86" t="s">
        <v>172</v>
      </c>
      <c r="E449" s="85" t="s">
        <v>735</v>
      </c>
      <c r="F449" s="85" t="s">
        <v>736</v>
      </c>
      <c r="G449" s="85" t="s">
        <v>737</v>
      </c>
      <c r="H449" s="85" t="s">
        <v>743</v>
      </c>
      <c r="I449" s="86" t="s">
        <v>189</v>
      </c>
      <c r="J449" s="87">
        <v>1</v>
      </c>
      <c r="K449" s="86">
        <v>750000000</v>
      </c>
      <c r="L449" s="88" t="s">
        <v>177</v>
      </c>
      <c r="M449" s="85" t="s">
        <v>718</v>
      </c>
      <c r="N449" s="86" t="s">
        <v>429</v>
      </c>
      <c r="O449" s="85"/>
      <c r="P449" s="85" t="s">
        <v>742</v>
      </c>
      <c r="Q449" s="85" t="s">
        <v>734</v>
      </c>
      <c r="R449" s="85"/>
      <c r="S449" s="85"/>
      <c r="T449" s="85"/>
      <c r="U449" s="91"/>
      <c r="V449" s="92">
        <v>635701</v>
      </c>
      <c r="W449" s="92">
        <v>635701</v>
      </c>
      <c r="X449" s="85"/>
      <c r="Y449" s="85">
        <v>2016</v>
      </c>
      <c r="Z449" s="85"/>
    </row>
    <row r="450" spans="3:26" s="51" customFormat="1" ht="168" customHeight="1" x14ac:dyDescent="0.25">
      <c r="C450" s="129" t="s">
        <v>756</v>
      </c>
      <c r="D450" s="86" t="s">
        <v>172</v>
      </c>
      <c r="E450" s="85" t="s">
        <v>664</v>
      </c>
      <c r="F450" s="85" t="s">
        <v>665</v>
      </c>
      <c r="G450" s="85" t="s">
        <v>666</v>
      </c>
      <c r="H450" s="85" t="s">
        <v>744</v>
      </c>
      <c r="I450" s="86" t="s">
        <v>189</v>
      </c>
      <c r="J450" s="87">
        <v>1</v>
      </c>
      <c r="K450" s="86">
        <v>750000000</v>
      </c>
      <c r="L450" s="88" t="s">
        <v>177</v>
      </c>
      <c r="M450" s="85" t="s">
        <v>745</v>
      </c>
      <c r="N450" s="86" t="s">
        <v>330</v>
      </c>
      <c r="O450" s="85"/>
      <c r="P450" s="85" t="s">
        <v>746</v>
      </c>
      <c r="Q450" s="85" t="s">
        <v>405</v>
      </c>
      <c r="R450" s="85"/>
      <c r="S450" s="85"/>
      <c r="T450" s="85"/>
      <c r="U450" s="91"/>
      <c r="V450" s="92">
        <f>W450/1.12</f>
        <v>578571.42857142852</v>
      </c>
      <c r="W450" s="92">
        <v>648000</v>
      </c>
      <c r="X450" s="85"/>
      <c r="Y450" s="85">
        <v>2016</v>
      </c>
      <c r="Z450" s="85"/>
    </row>
    <row r="451" spans="3:26" s="51" customFormat="1" ht="168" customHeight="1" x14ac:dyDescent="0.25">
      <c r="C451" s="129" t="s">
        <v>757</v>
      </c>
      <c r="D451" s="86" t="s">
        <v>172</v>
      </c>
      <c r="E451" s="85" t="s">
        <v>664</v>
      </c>
      <c r="F451" s="85" t="s">
        <v>665</v>
      </c>
      <c r="G451" s="85" t="s">
        <v>666</v>
      </c>
      <c r="H451" s="85" t="s">
        <v>747</v>
      </c>
      <c r="I451" s="86" t="s">
        <v>189</v>
      </c>
      <c r="J451" s="87">
        <v>1</v>
      </c>
      <c r="K451" s="86">
        <v>750000000</v>
      </c>
      <c r="L451" s="88" t="s">
        <v>177</v>
      </c>
      <c r="M451" s="85" t="s">
        <v>746</v>
      </c>
      <c r="N451" s="86" t="s">
        <v>330</v>
      </c>
      <c r="O451" s="85"/>
      <c r="P451" s="85" t="s">
        <v>748</v>
      </c>
      <c r="Q451" s="85" t="s">
        <v>405</v>
      </c>
      <c r="R451" s="85"/>
      <c r="S451" s="85"/>
      <c r="T451" s="85"/>
      <c r="U451" s="91"/>
      <c r="V451" s="92">
        <v>650560</v>
      </c>
      <c r="W451" s="92">
        <v>728627.19999999995</v>
      </c>
      <c r="X451" s="85"/>
      <c r="Y451" s="85">
        <v>2016</v>
      </c>
      <c r="Z451" s="85"/>
    </row>
    <row r="452" spans="3:26" s="51" customFormat="1" ht="168" customHeight="1" x14ac:dyDescent="0.25">
      <c r="C452" s="129" t="s">
        <v>758</v>
      </c>
      <c r="D452" s="86" t="s">
        <v>172</v>
      </c>
      <c r="E452" s="85" t="s">
        <v>664</v>
      </c>
      <c r="F452" s="85" t="s">
        <v>665</v>
      </c>
      <c r="G452" s="85" t="s">
        <v>666</v>
      </c>
      <c r="H452" s="85" t="s">
        <v>749</v>
      </c>
      <c r="I452" s="86" t="s">
        <v>189</v>
      </c>
      <c r="J452" s="87">
        <v>1</v>
      </c>
      <c r="K452" s="86">
        <v>750000000</v>
      </c>
      <c r="L452" s="88" t="s">
        <v>177</v>
      </c>
      <c r="M452" s="85" t="s">
        <v>731</v>
      </c>
      <c r="N452" s="86" t="s">
        <v>330</v>
      </c>
      <c r="O452" s="85"/>
      <c r="P452" s="85" t="s">
        <v>750</v>
      </c>
      <c r="Q452" s="85" t="s">
        <v>405</v>
      </c>
      <c r="R452" s="85"/>
      <c r="S452" s="85"/>
      <c r="T452" s="85"/>
      <c r="U452" s="91"/>
      <c r="V452" s="92">
        <v>331700</v>
      </c>
      <c r="W452" s="92">
        <f>V452*1.12</f>
        <v>371504.00000000006</v>
      </c>
      <c r="X452" s="85"/>
      <c r="Y452" s="85">
        <v>2016</v>
      </c>
      <c r="Z452" s="85"/>
    </row>
    <row r="453" spans="3:26" s="51" customFormat="1" ht="168" customHeight="1" x14ac:dyDescent="0.25">
      <c r="C453" s="129" t="s">
        <v>774</v>
      </c>
      <c r="D453" s="66" t="s">
        <v>501</v>
      </c>
      <c r="E453" s="186" t="s">
        <v>664</v>
      </c>
      <c r="F453" s="66" t="s">
        <v>665</v>
      </c>
      <c r="G453" s="66" t="s">
        <v>666</v>
      </c>
      <c r="H453" s="66" t="s">
        <v>759</v>
      </c>
      <c r="I453" s="73" t="s">
        <v>189</v>
      </c>
      <c r="J453" s="74">
        <v>0.95499999999999996</v>
      </c>
      <c r="K453" s="97">
        <v>750000000</v>
      </c>
      <c r="L453" s="66" t="s">
        <v>598</v>
      </c>
      <c r="M453" s="73" t="s">
        <v>241</v>
      </c>
      <c r="N453" s="66" t="s">
        <v>760</v>
      </c>
      <c r="O453" s="76"/>
      <c r="P453" s="97" t="s">
        <v>761</v>
      </c>
      <c r="Q453" s="97" t="s">
        <v>762</v>
      </c>
      <c r="R453" s="77"/>
      <c r="S453" s="80"/>
      <c r="T453" s="80"/>
      <c r="U453" s="80"/>
      <c r="V453" s="80">
        <v>1295484</v>
      </c>
      <c r="W453" s="80">
        <f>V453*1.12</f>
        <v>1450942.08</v>
      </c>
      <c r="X453" s="174"/>
      <c r="Y453" s="77">
        <v>2016</v>
      </c>
      <c r="Z453" s="174"/>
    </row>
    <row r="454" spans="3:26" s="51" customFormat="1" ht="168" customHeight="1" x14ac:dyDescent="0.25">
      <c r="C454" s="129" t="s">
        <v>775</v>
      </c>
      <c r="D454" s="66" t="s">
        <v>501</v>
      </c>
      <c r="E454" s="186" t="s">
        <v>664</v>
      </c>
      <c r="F454" s="66" t="s">
        <v>665</v>
      </c>
      <c r="G454" s="66" t="s">
        <v>666</v>
      </c>
      <c r="H454" s="66" t="s">
        <v>759</v>
      </c>
      <c r="I454" s="73" t="s">
        <v>189</v>
      </c>
      <c r="J454" s="74">
        <v>0</v>
      </c>
      <c r="K454" s="97">
        <v>750000000</v>
      </c>
      <c r="L454" s="66" t="s">
        <v>598</v>
      </c>
      <c r="M454" s="73" t="s">
        <v>241</v>
      </c>
      <c r="N454" s="66" t="s">
        <v>763</v>
      </c>
      <c r="O454" s="76"/>
      <c r="P454" s="97" t="s">
        <v>761</v>
      </c>
      <c r="Q454" s="97" t="s">
        <v>762</v>
      </c>
      <c r="R454" s="77"/>
      <c r="S454" s="80"/>
      <c r="T454" s="80"/>
      <c r="U454" s="80"/>
      <c r="V454" s="80">
        <v>1500000</v>
      </c>
      <c r="W454" s="80">
        <v>1500000</v>
      </c>
      <c r="X454" s="174"/>
      <c r="Y454" s="77">
        <v>2016</v>
      </c>
      <c r="Z454" s="174"/>
    </row>
    <row r="455" spans="3:26" s="51" customFormat="1" ht="168" customHeight="1" x14ac:dyDescent="0.25">
      <c r="C455" s="129" t="s">
        <v>776</v>
      </c>
      <c r="D455" s="66" t="s">
        <v>501</v>
      </c>
      <c r="E455" s="186" t="s">
        <v>664</v>
      </c>
      <c r="F455" s="66" t="s">
        <v>665</v>
      </c>
      <c r="G455" s="66" t="s">
        <v>666</v>
      </c>
      <c r="H455" s="66" t="s">
        <v>759</v>
      </c>
      <c r="I455" s="73" t="s">
        <v>189</v>
      </c>
      <c r="J455" s="74">
        <v>0</v>
      </c>
      <c r="K455" s="97">
        <v>750000000</v>
      </c>
      <c r="L455" s="66" t="s">
        <v>598</v>
      </c>
      <c r="M455" s="73" t="s">
        <v>764</v>
      </c>
      <c r="N455" s="66" t="s">
        <v>765</v>
      </c>
      <c r="O455" s="76"/>
      <c r="P455" s="73" t="s">
        <v>764</v>
      </c>
      <c r="Q455" s="97" t="s">
        <v>762</v>
      </c>
      <c r="R455" s="77"/>
      <c r="S455" s="80"/>
      <c r="T455" s="80"/>
      <c r="U455" s="80"/>
      <c r="V455" s="80">
        <v>3800000</v>
      </c>
      <c r="W455" s="80">
        <v>3800000</v>
      </c>
      <c r="X455" s="174"/>
      <c r="Y455" s="77">
        <v>2016</v>
      </c>
      <c r="Z455" s="174"/>
    </row>
    <row r="456" spans="3:26" s="51" customFormat="1" ht="168" customHeight="1" x14ac:dyDescent="0.25">
      <c r="C456" s="129" t="s">
        <v>777</v>
      </c>
      <c r="D456" s="66" t="s">
        <v>501</v>
      </c>
      <c r="E456" s="186" t="s">
        <v>664</v>
      </c>
      <c r="F456" s="66" t="s">
        <v>665</v>
      </c>
      <c r="G456" s="66" t="s">
        <v>666</v>
      </c>
      <c r="H456" s="66" t="s">
        <v>766</v>
      </c>
      <c r="I456" s="73" t="s">
        <v>189</v>
      </c>
      <c r="J456" s="74">
        <v>1</v>
      </c>
      <c r="K456" s="97">
        <v>750000000</v>
      </c>
      <c r="L456" s="66" t="s">
        <v>598</v>
      </c>
      <c r="M456" s="73" t="s">
        <v>642</v>
      </c>
      <c r="N456" s="66" t="s">
        <v>330</v>
      </c>
      <c r="O456" s="76"/>
      <c r="P456" s="97" t="s">
        <v>767</v>
      </c>
      <c r="Q456" s="97" t="s">
        <v>762</v>
      </c>
      <c r="R456" s="77"/>
      <c r="S456" s="80"/>
      <c r="T456" s="80"/>
      <c r="U456" s="80"/>
      <c r="V456" s="80">
        <v>4300000</v>
      </c>
      <c r="W456" s="80">
        <f t="shared" ref="W456" si="19">V456*1.12</f>
        <v>4816000</v>
      </c>
      <c r="X456" s="174"/>
      <c r="Y456" s="77">
        <v>2016</v>
      </c>
      <c r="Z456" s="174"/>
    </row>
    <row r="457" spans="3:26" s="51" customFormat="1" ht="168" customHeight="1" x14ac:dyDescent="0.25">
      <c r="C457" s="129" t="s">
        <v>778</v>
      </c>
      <c r="D457" s="66" t="s">
        <v>501</v>
      </c>
      <c r="E457" s="260" t="s">
        <v>365</v>
      </c>
      <c r="F457" s="66" t="s">
        <v>768</v>
      </c>
      <c r="G457" s="66" t="s">
        <v>366</v>
      </c>
      <c r="H457" s="66" t="s">
        <v>769</v>
      </c>
      <c r="I457" s="73" t="s">
        <v>201</v>
      </c>
      <c r="J457" s="74">
        <v>1</v>
      </c>
      <c r="K457" s="219">
        <v>750000000</v>
      </c>
      <c r="L457" s="66" t="s">
        <v>598</v>
      </c>
      <c r="M457" s="73" t="s">
        <v>770</v>
      </c>
      <c r="N457" s="66" t="s">
        <v>330</v>
      </c>
      <c r="O457" s="76"/>
      <c r="P457" s="219" t="s">
        <v>761</v>
      </c>
      <c r="Q457" s="219" t="s">
        <v>373</v>
      </c>
      <c r="R457" s="77"/>
      <c r="S457" s="80"/>
      <c r="T457" s="80"/>
      <c r="U457" s="80"/>
      <c r="V457" s="76">
        <v>0</v>
      </c>
      <c r="W457" s="261">
        <v>0</v>
      </c>
      <c r="X457" s="77"/>
      <c r="Y457" s="77">
        <v>2016</v>
      </c>
      <c r="Z457" s="66">
        <v>11.14</v>
      </c>
    </row>
    <row r="458" spans="3:26" s="51" customFormat="1" ht="168" customHeight="1" x14ac:dyDescent="0.25">
      <c r="C458" s="129" t="s">
        <v>1157</v>
      </c>
      <c r="D458" s="66" t="s">
        <v>501</v>
      </c>
      <c r="E458" s="260" t="s">
        <v>365</v>
      </c>
      <c r="F458" s="66" t="s">
        <v>768</v>
      </c>
      <c r="G458" s="66" t="s">
        <v>366</v>
      </c>
      <c r="H458" s="66" t="s">
        <v>769</v>
      </c>
      <c r="I458" s="73" t="s">
        <v>201</v>
      </c>
      <c r="J458" s="74">
        <v>1</v>
      </c>
      <c r="K458" s="219">
        <v>750000000</v>
      </c>
      <c r="L458" s="66" t="s">
        <v>598</v>
      </c>
      <c r="M458" s="73" t="s">
        <v>241</v>
      </c>
      <c r="N458" s="66" t="s">
        <v>330</v>
      </c>
      <c r="O458" s="76"/>
      <c r="P458" s="219" t="s">
        <v>254</v>
      </c>
      <c r="Q458" s="219" t="s">
        <v>373</v>
      </c>
      <c r="R458" s="77"/>
      <c r="S458" s="80"/>
      <c r="T458" s="80"/>
      <c r="U458" s="80"/>
      <c r="V458" s="76">
        <v>2450000</v>
      </c>
      <c r="W458" s="261">
        <f>V458*1.12</f>
        <v>2744000.0000000005</v>
      </c>
      <c r="X458" s="77"/>
      <c r="Y458" s="77">
        <v>2016</v>
      </c>
      <c r="Z458" s="259"/>
    </row>
    <row r="459" spans="3:26" s="51" customFormat="1" ht="168" customHeight="1" x14ac:dyDescent="0.25">
      <c r="C459" s="129" t="s">
        <v>779</v>
      </c>
      <c r="D459" s="66" t="s">
        <v>501</v>
      </c>
      <c r="E459" s="260" t="s">
        <v>771</v>
      </c>
      <c r="F459" s="66" t="s">
        <v>1158</v>
      </c>
      <c r="G459" s="66" t="s">
        <v>1158</v>
      </c>
      <c r="H459" s="66"/>
      <c r="I459" s="73" t="s">
        <v>176</v>
      </c>
      <c r="J459" s="74">
        <v>1</v>
      </c>
      <c r="K459" s="66">
        <v>750000000</v>
      </c>
      <c r="L459" s="66" t="s">
        <v>598</v>
      </c>
      <c r="M459" s="73" t="s">
        <v>770</v>
      </c>
      <c r="N459" s="66" t="s">
        <v>760</v>
      </c>
      <c r="O459" s="76"/>
      <c r="P459" s="76" t="s">
        <v>772</v>
      </c>
      <c r="Q459" s="66" t="s">
        <v>773</v>
      </c>
      <c r="R459" s="77"/>
      <c r="S459" s="80"/>
      <c r="T459" s="80"/>
      <c r="U459" s="80"/>
      <c r="V459" s="76">
        <v>0</v>
      </c>
      <c r="W459" s="76">
        <v>0</v>
      </c>
      <c r="X459" s="77"/>
      <c r="Y459" s="77">
        <v>2016</v>
      </c>
      <c r="Z459" s="66">
        <v>11.14</v>
      </c>
    </row>
    <row r="460" spans="3:26" s="51" customFormat="1" ht="168" customHeight="1" x14ac:dyDescent="0.25">
      <c r="C460" s="129" t="s">
        <v>1159</v>
      </c>
      <c r="D460" s="66" t="s">
        <v>501</v>
      </c>
      <c r="E460" s="260" t="s">
        <v>771</v>
      </c>
      <c r="F460" s="66" t="s">
        <v>1158</v>
      </c>
      <c r="G460" s="66" t="s">
        <v>1158</v>
      </c>
      <c r="H460" s="66"/>
      <c r="I460" s="73" t="s">
        <v>176</v>
      </c>
      <c r="J460" s="74">
        <v>1</v>
      </c>
      <c r="K460" s="66">
        <v>750000000</v>
      </c>
      <c r="L460" s="66" t="s">
        <v>598</v>
      </c>
      <c r="M460" s="73" t="s">
        <v>331</v>
      </c>
      <c r="N460" s="66" t="s">
        <v>760</v>
      </c>
      <c r="O460" s="76"/>
      <c r="P460" s="219" t="s">
        <v>1173</v>
      </c>
      <c r="Q460" s="66" t="s">
        <v>773</v>
      </c>
      <c r="R460" s="77"/>
      <c r="S460" s="80"/>
      <c r="T460" s="80"/>
      <c r="U460" s="80"/>
      <c r="V460" s="76">
        <v>0</v>
      </c>
      <c r="W460" s="76">
        <v>0</v>
      </c>
      <c r="X460" s="77"/>
      <c r="Y460" s="77">
        <v>2016</v>
      </c>
      <c r="Z460" s="186">
        <v>20.21</v>
      </c>
    </row>
    <row r="461" spans="3:26" s="51" customFormat="1" ht="168" customHeight="1" x14ac:dyDescent="0.2">
      <c r="C461" s="129" t="s">
        <v>1174</v>
      </c>
      <c r="D461" s="66" t="s">
        <v>501</v>
      </c>
      <c r="E461" s="260" t="s">
        <v>771</v>
      </c>
      <c r="F461" s="66" t="s">
        <v>1158</v>
      </c>
      <c r="G461" s="66" t="s">
        <v>1158</v>
      </c>
      <c r="H461" s="66"/>
      <c r="I461" s="73" t="s">
        <v>176</v>
      </c>
      <c r="J461" s="74">
        <v>1</v>
      </c>
      <c r="K461" s="66">
        <v>750000000</v>
      </c>
      <c r="L461" s="66" t="s">
        <v>598</v>
      </c>
      <c r="M461" s="73" t="s">
        <v>331</v>
      </c>
      <c r="N461" s="66" t="s">
        <v>760</v>
      </c>
      <c r="O461" s="76"/>
      <c r="P461" s="219" t="s">
        <v>1173</v>
      </c>
      <c r="Q461" s="66" t="s">
        <v>773</v>
      </c>
      <c r="R461" s="77"/>
      <c r="S461" s="80"/>
      <c r="T461" s="80"/>
      <c r="U461" s="80"/>
      <c r="V461" s="76">
        <v>23375000</v>
      </c>
      <c r="W461" s="76">
        <v>23375000</v>
      </c>
      <c r="X461" s="77"/>
      <c r="Y461" s="77">
        <v>2016</v>
      </c>
      <c r="Z461" s="262"/>
    </row>
    <row r="462" spans="3:26" s="51" customFormat="1" ht="168" customHeight="1" x14ac:dyDescent="0.25">
      <c r="C462" s="129" t="s">
        <v>809</v>
      </c>
      <c r="D462" s="52" t="s">
        <v>172</v>
      </c>
      <c r="E462" s="141" t="s">
        <v>795</v>
      </c>
      <c r="F462" s="52" t="s">
        <v>796</v>
      </c>
      <c r="G462" s="52" t="s">
        <v>796</v>
      </c>
      <c r="H462" s="52" t="s">
        <v>797</v>
      </c>
      <c r="I462" s="110" t="s">
        <v>189</v>
      </c>
      <c r="J462" s="111">
        <v>1</v>
      </c>
      <c r="K462" s="52">
        <v>750000000</v>
      </c>
      <c r="L462" s="59" t="s">
        <v>177</v>
      </c>
      <c r="M462" s="59" t="s">
        <v>509</v>
      </c>
      <c r="N462" s="105" t="s">
        <v>798</v>
      </c>
      <c r="O462" s="52"/>
      <c r="P462" s="72" t="s">
        <v>230</v>
      </c>
      <c r="Q462" s="52" t="s">
        <v>799</v>
      </c>
      <c r="R462" s="52"/>
      <c r="S462" s="52"/>
      <c r="T462" s="52"/>
      <c r="U462" s="57"/>
      <c r="V462" s="57">
        <v>4810895556.4200001</v>
      </c>
      <c r="W462" s="57">
        <f>ROUND(V462*1.12,2)</f>
        <v>5388203023.1899996</v>
      </c>
      <c r="X462" s="52" t="s">
        <v>206</v>
      </c>
      <c r="Y462" s="52">
        <v>2016</v>
      </c>
      <c r="Z462" s="187"/>
    </row>
    <row r="463" spans="3:26" s="51" customFormat="1" ht="168" customHeight="1" x14ac:dyDescent="0.25">
      <c r="C463" s="129" t="s">
        <v>810</v>
      </c>
      <c r="D463" s="52" t="s">
        <v>172</v>
      </c>
      <c r="E463" s="141" t="s">
        <v>795</v>
      </c>
      <c r="F463" s="52" t="s">
        <v>796</v>
      </c>
      <c r="G463" s="52" t="s">
        <v>796</v>
      </c>
      <c r="H463" s="52" t="s">
        <v>800</v>
      </c>
      <c r="I463" s="110" t="s">
        <v>189</v>
      </c>
      <c r="J463" s="111">
        <v>1</v>
      </c>
      <c r="K463" s="52">
        <v>750000000</v>
      </c>
      <c r="L463" s="59" t="s">
        <v>177</v>
      </c>
      <c r="M463" s="59" t="s">
        <v>509</v>
      </c>
      <c r="N463" s="105" t="s">
        <v>801</v>
      </c>
      <c r="O463" s="52"/>
      <c r="P463" s="72" t="s">
        <v>230</v>
      </c>
      <c r="Q463" s="52" t="s">
        <v>799</v>
      </c>
      <c r="R463" s="52"/>
      <c r="S463" s="52"/>
      <c r="T463" s="52"/>
      <c r="U463" s="57"/>
      <c r="V463" s="57">
        <v>2690473731.6900001</v>
      </c>
      <c r="W463" s="57">
        <f>ROUND(V463*1.12,2)</f>
        <v>3013330579.4899998</v>
      </c>
      <c r="X463" s="52" t="s">
        <v>206</v>
      </c>
      <c r="Y463" s="52">
        <v>2016</v>
      </c>
      <c r="Z463" s="187"/>
    </row>
    <row r="464" spans="3:26" s="51" customFormat="1" ht="168" customHeight="1" x14ac:dyDescent="0.25">
      <c r="C464" s="129" t="s">
        <v>811</v>
      </c>
      <c r="D464" s="52" t="s">
        <v>247</v>
      </c>
      <c r="E464" s="188" t="s">
        <v>802</v>
      </c>
      <c r="F464" s="189" t="s">
        <v>803</v>
      </c>
      <c r="G464" s="140" t="s">
        <v>803</v>
      </c>
      <c r="H464" s="190" t="s">
        <v>804</v>
      </c>
      <c r="I464" s="110" t="s">
        <v>201</v>
      </c>
      <c r="J464" s="111">
        <v>1</v>
      </c>
      <c r="K464" s="52">
        <v>750000000</v>
      </c>
      <c r="L464" s="59" t="s">
        <v>252</v>
      </c>
      <c r="M464" s="59" t="s">
        <v>643</v>
      </c>
      <c r="N464" s="60" t="s">
        <v>232</v>
      </c>
      <c r="O464" s="52"/>
      <c r="P464" s="72" t="s">
        <v>805</v>
      </c>
      <c r="Q464" s="52" t="s">
        <v>806</v>
      </c>
      <c r="R464" s="52"/>
      <c r="S464" s="52"/>
      <c r="T464" s="52"/>
      <c r="U464" s="57"/>
      <c r="V464" s="57">
        <v>1845000</v>
      </c>
      <c r="W464" s="57">
        <v>2066400</v>
      </c>
      <c r="X464" s="52"/>
      <c r="Y464" s="52">
        <v>2016</v>
      </c>
      <c r="Z464" s="52"/>
    </row>
    <row r="465" spans="3:26" s="51" customFormat="1" ht="168" customHeight="1" x14ac:dyDescent="0.25">
      <c r="C465" s="129" t="s">
        <v>812</v>
      </c>
      <c r="D465" s="52" t="s">
        <v>247</v>
      </c>
      <c r="E465" s="189" t="s">
        <v>802</v>
      </c>
      <c r="F465" s="189" t="s">
        <v>803</v>
      </c>
      <c r="G465" s="52" t="s">
        <v>803</v>
      </c>
      <c r="H465" s="52" t="s">
        <v>807</v>
      </c>
      <c r="I465" s="52" t="s">
        <v>201</v>
      </c>
      <c r="J465" s="111">
        <v>1</v>
      </c>
      <c r="K465" s="52">
        <v>750000000</v>
      </c>
      <c r="L465" s="59" t="s">
        <v>252</v>
      </c>
      <c r="M465" s="59" t="s">
        <v>628</v>
      </c>
      <c r="N465" s="60" t="s">
        <v>221</v>
      </c>
      <c r="O465" s="52"/>
      <c r="P465" s="72" t="s">
        <v>808</v>
      </c>
      <c r="Q465" s="52" t="s">
        <v>806</v>
      </c>
      <c r="R465" s="52"/>
      <c r="S465" s="52"/>
      <c r="T465" s="52"/>
      <c r="U465" s="57"/>
      <c r="V465" s="57">
        <v>3236540</v>
      </c>
      <c r="W465" s="57">
        <v>3624924.8</v>
      </c>
      <c r="X465" s="52"/>
      <c r="Y465" s="52">
        <v>2016</v>
      </c>
      <c r="Z465" s="52"/>
    </row>
    <row r="466" spans="3:26" s="51" customFormat="1" ht="168" customHeight="1" x14ac:dyDescent="0.25">
      <c r="C466" s="129" t="s">
        <v>905</v>
      </c>
      <c r="D466" s="219" t="s">
        <v>172</v>
      </c>
      <c r="E466" s="219" t="s">
        <v>906</v>
      </c>
      <c r="F466" s="219" t="s">
        <v>907</v>
      </c>
      <c r="G466" s="219" t="s">
        <v>907</v>
      </c>
      <c r="H466" s="219" t="s">
        <v>908</v>
      </c>
      <c r="I466" s="219" t="s">
        <v>201</v>
      </c>
      <c r="J466" s="220">
        <v>1</v>
      </c>
      <c r="K466" s="219">
        <v>750000000</v>
      </c>
      <c r="L466" s="219" t="s">
        <v>339</v>
      </c>
      <c r="M466" s="223" t="s">
        <v>642</v>
      </c>
      <c r="N466" s="219" t="s">
        <v>339</v>
      </c>
      <c r="O466" s="219"/>
      <c r="P466" s="219" t="s">
        <v>767</v>
      </c>
      <c r="Q466" s="219" t="s">
        <v>342</v>
      </c>
      <c r="R466" s="219"/>
      <c r="S466" s="219"/>
      <c r="T466" s="219"/>
      <c r="U466" s="219"/>
      <c r="V466" s="221">
        <v>2229491.9700000002</v>
      </c>
      <c r="W466" s="221">
        <f t="shared" ref="W466" si="20">V466*1.12</f>
        <v>2497031.0064000003</v>
      </c>
      <c r="X466" s="219"/>
      <c r="Y466" s="219">
        <v>2016</v>
      </c>
      <c r="Z466" s="222"/>
    </row>
    <row r="467" spans="3:26" s="51" customFormat="1" ht="168" customHeight="1" x14ac:dyDescent="0.25">
      <c r="C467" s="129" t="s">
        <v>915</v>
      </c>
      <c r="D467" s="66" t="s">
        <v>501</v>
      </c>
      <c r="E467" s="173" t="s">
        <v>911</v>
      </c>
      <c r="F467" s="166" t="s">
        <v>912</v>
      </c>
      <c r="G467" s="166" t="s">
        <v>912</v>
      </c>
      <c r="H467" s="166" t="s">
        <v>913</v>
      </c>
      <c r="I467" s="66" t="s">
        <v>189</v>
      </c>
      <c r="J467" s="74">
        <v>1</v>
      </c>
      <c r="K467" s="66">
        <v>750000000</v>
      </c>
      <c r="L467" s="66" t="s">
        <v>506</v>
      </c>
      <c r="M467" s="73" t="s">
        <v>313</v>
      </c>
      <c r="N467" s="170" t="s">
        <v>330</v>
      </c>
      <c r="O467" s="76"/>
      <c r="P467" s="76" t="s">
        <v>914</v>
      </c>
      <c r="Q467" s="74" t="s">
        <v>528</v>
      </c>
      <c r="R467" s="77"/>
      <c r="S467" s="80"/>
      <c r="T467" s="80"/>
      <c r="U467" s="80"/>
      <c r="V467" s="80">
        <v>4227386</v>
      </c>
      <c r="W467" s="80">
        <v>4227386</v>
      </c>
      <c r="X467" s="77"/>
      <c r="Y467" s="77">
        <v>2016</v>
      </c>
      <c r="Z467" s="77"/>
    </row>
    <row r="468" spans="3:26" s="51" customFormat="1" ht="168" customHeight="1" x14ac:dyDescent="0.25">
      <c r="C468" s="129" t="s">
        <v>1621</v>
      </c>
      <c r="D468" s="66" t="s">
        <v>501</v>
      </c>
      <c r="E468" s="165" t="s">
        <v>1610</v>
      </c>
      <c r="F468" s="165" t="s">
        <v>1611</v>
      </c>
      <c r="G468" s="165" t="s">
        <v>1611</v>
      </c>
      <c r="H468" s="166" t="s">
        <v>1612</v>
      </c>
      <c r="I468" s="66" t="s">
        <v>189</v>
      </c>
      <c r="J468" s="74">
        <v>1</v>
      </c>
      <c r="K468" s="66">
        <v>750000000</v>
      </c>
      <c r="L468" s="66" t="s">
        <v>506</v>
      </c>
      <c r="M468" s="73" t="s">
        <v>642</v>
      </c>
      <c r="N468" s="170" t="s">
        <v>330</v>
      </c>
      <c r="O468" s="76"/>
      <c r="P468" s="76" t="s">
        <v>914</v>
      </c>
      <c r="Q468" s="74" t="s">
        <v>528</v>
      </c>
      <c r="R468" s="77"/>
      <c r="S468" s="80"/>
      <c r="T468" s="80"/>
      <c r="U468" s="80"/>
      <c r="V468" s="80">
        <v>5000755</v>
      </c>
      <c r="W468" s="80">
        <v>5000755</v>
      </c>
      <c r="X468" s="77"/>
      <c r="Y468" s="77">
        <v>2016</v>
      </c>
      <c r="Z468" s="77"/>
    </row>
    <row r="469" spans="3:26" s="51" customFormat="1" ht="168" customHeight="1" x14ac:dyDescent="0.2">
      <c r="C469" s="129" t="s">
        <v>1622</v>
      </c>
      <c r="D469" s="203" t="s">
        <v>501</v>
      </c>
      <c r="E469" s="293" t="s">
        <v>671</v>
      </c>
      <c r="F469" s="293" t="s">
        <v>672</v>
      </c>
      <c r="G469" s="293" t="s">
        <v>673</v>
      </c>
      <c r="H469" s="203" t="s">
        <v>1613</v>
      </c>
      <c r="I469" s="203" t="s">
        <v>189</v>
      </c>
      <c r="J469" s="207">
        <v>1</v>
      </c>
      <c r="K469" s="203">
        <v>750000000</v>
      </c>
      <c r="L469" s="203" t="s">
        <v>506</v>
      </c>
      <c r="M469" s="294" t="s">
        <v>1187</v>
      </c>
      <c r="N469" s="221" t="s">
        <v>330</v>
      </c>
      <c r="O469" s="221"/>
      <c r="P469" s="221" t="s">
        <v>921</v>
      </c>
      <c r="Q469" s="203" t="s">
        <v>1614</v>
      </c>
      <c r="R469" s="203"/>
      <c r="S469" s="261"/>
      <c r="T469" s="261"/>
      <c r="U469" s="295"/>
      <c r="V469" s="261">
        <v>721400</v>
      </c>
      <c r="W469" s="261">
        <v>807968</v>
      </c>
      <c r="X469" s="203"/>
      <c r="Y469" s="296">
        <v>2016</v>
      </c>
      <c r="Z469" s="297"/>
    </row>
    <row r="470" spans="3:26" s="51" customFormat="1" ht="168" customHeight="1" x14ac:dyDescent="0.2">
      <c r="C470" s="129" t="s">
        <v>1623</v>
      </c>
      <c r="D470" s="203" t="s">
        <v>501</v>
      </c>
      <c r="E470" s="245" t="s">
        <v>1615</v>
      </c>
      <c r="F470" s="203" t="s">
        <v>1616</v>
      </c>
      <c r="G470" s="203" t="s">
        <v>1617</v>
      </c>
      <c r="H470" s="203" t="s">
        <v>1618</v>
      </c>
      <c r="I470" s="203" t="s">
        <v>201</v>
      </c>
      <c r="J470" s="207">
        <v>0.9</v>
      </c>
      <c r="K470" s="203">
        <v>750000000</v>
      </c>
      <c r="L470" s="203" t="s">
        <v>506</v>
      </c>
      <c r="M470" s="294" t="s">
        <v>1188</v>
      </c>
      <c r="N470" s="245" t="s">
        <v>508</v>
      </c>
      <c r="O470" s="221"/>
      <c r="P470" s="221" t="s">
        <v>396</v>
      </c>
      <c r="Q470" s="203" t="s">
        <v>1619</v>
      </c>
      <c r="R470" s="203"/>
      <c r="S470" s="261"/>
      <c r="T470" s="261"/>
      <c r="U470" s="261"/>
      <c r="V470" s="261">
        <v>816071.42857142852</v>
      </c>
      <c r="W470" s="298">
        <v>914000</v>
      </c>
      <c r="X470" s="296"/>
      <c r="Y470" s="296">
        <v>2016</v>
      </c>
      <c r="Z470" s="297"/>
    </row>
    <row r="471" spans="3:26" s="51" customFormat="1" ht="168" customHeight="1" x14ac:dyDescent="0.25">
      <c r="C471" s="129" t="s">
        <v>1624</v>
      </c>
      <c r="D471" s="66" t="s">
        <v>501</v>
      </c>
      <c r="E471" s="245" t="s">
        <v>1615</v>
      </c>
      <c r="F471" s="203" t="s">
        <v>1617</v>
      </c>
      <c r="G471" s="203" t="s">
        <v>1617</v>
      </c>
      <c r="H471" s="66" t="s">
        <v>1620</v>
      </c>
      <c r="I471" s="66" t="s">
        <v>201</v>
      </c>
      <c r="J471" s="74">
        <v>0.9</v>
      </c>
      <c r="K471" s="66">
        <v>750000000</v>
      </c>
      <c r="L471" s="66" t="s">
        <v>506</v>
      </c>
      <c r="M471" s="73" t="s">
        <v>839</v>
      </c>
      <c r="N471" s="75" t="s">
        <v>508</v>
      </c>
      <c r="O471" s="76"/>
      <c r="P471" s="76" t="s">
        <v>950</v>
      </c>
      <c r="Q471" s="66" t="s">
        <v>1619</v>
      </c>
      <c r="R471" s="66"/>
      <c r="S471" s="80"/>
      <c r="T471" s="80"/>
      <c r="U471" s="80"/>
      <c r="V471" s="80">
        <v>0</v>
      </c>
      <c r="W471" s="80">
        <v>0</v>
      </c>
      <c r="X471" s="66"/>
      <c r="Y471" s="77">
        <v>2016</v>
      </c>
      <c r="Z471" s="77" t="s">
        <v>1679</v>
      </c>
    </row>
    <row r="472" spans="3:26" s="51" customFormat="1" ht="168" customHeight="1" x14ac:dyDescent="0.2">
      <c r="C472" s="97" t="s">
        <v>1680</v>
      </c>
      <c r="D472" s="66" t="s">
        <v>501</v>
      </c>
      <c r="E472" s="245" t="s">
        <v>1615</v>
      </c>
      <c r="F472" s="203" t="s">
        <v>1617</v>
      </c>
      <c r="G472" s="203" t="s">
        <v>1617</v>
      </c>
      <c r="H472" s="66" t="s">
        <v>1620</v>
      </c>
      <c r="I472" s="66" t="s">
        <v>189</v>
      </c>
      <c r="J472" s="74">
        <v>0.9</v>
      </c>
      <c r="K472" s="66">
        <v>750000000</v>
      </c>
      <c r="L472" s="66" t="s">
        <v>506</v>
      </c>
      <c r="M472" s="73" t="s">
        <v>839</v>
      </c>
      <c r="N472" s="75" t="s">
        <v>508</v>
      </c>
      <c r="O472" s="76"/>
      <c r="P472" s="76" t="s">
        <v>950</v>
      </c>
      <c r="Q472" s="66" t="s">
        <v>1619</v>
      </c>
      <c r="R472" s="66"/>
      <c r="S472" s="80"/>
      <c r="T472" s="80"/>
      <c r="U472" s="80"/>
      <c r="V472" s="80">
        <v>1606250</v>
      </c>
      <c r="W472" s="80">
        <v>1799000</v>
      </c>
      <c r="X472" s="66"/>
      <c r="Y472" s="77">
        <v>2016</v>
      </c>
      <c r="Z472" s="94"/>
    </row>
    <row r="473" spans="3:26" s="51" customFormat="1" ht="168" customHeight="1" x14ac:dyDescent="0.2">
      <c r="C473" s="97" t="s">
        <v>1704</v>
      </c>
      <c r="D473" s="66" t="s">
        <v>501</v>
      </c>
      <c r="E473" s="66" t="s">
        <v>1700</v>
      </c>
      <c r="F473" s="66" t="s">
        <v>1701</v>
      </c>
      <c r="G473" s="66" t="s">
        <v>1702</v>
      </c>
      <c r="H473" s="66" t="s">
        <v>1703</v>
      </c>
      <c r="I473" s="66" t="s">
        <v>189</v>
      </c>
      <c r="J473" s="74">
        <v>0.9</v>
      </c>
      <c r="K473" s="66">
        <v>750000000</v>
      </c>
      <c r="L473" s="66" t="s">
        <v>506</v>
      </c>
      <c r="M473" s="73" t="s">
        <v>458</v>
      </c>
      <c r="N473" s="75" t="s">
        <v>508</v>
      </c>
      <c r="O473" s="76"/>
      <c r="P473" s="76" t="s">
        <v>458</v>
      </c>
      <c r="Q473" s="66" t="s">
        <v>528</v>
      </c>
      <c r="R473" s="66"/>
      <c r="S473" s="80"/>
      <c r="T473" s="80"/>
      <c r="U473" s="80"/>
      <c r="V473" s="80">
        <v>1250000</v>
      </c>
      <c r="W473" s="80">
        <v>1400000</v>
      </c>
      <c r="X473" s="66"/>
      <c r="Y473" s="77">
        <v>2016</v>
      </c>
      <c r="Z473" s="94"/>
    </row>
    <row r="474" spans="3:26" s="51" customFormat="1" ht="15.75" customHeight="1" x14ac:dyDescent="0.25">
      <c r="C474" s="336" t="s">
        <v>25</v>
      </c>
      <c r="D474" s="337"/>
      <c r="E474" s="52"/>
      <c r="F474" s="52"/>
      <c r="G474" s="52"/>
      <c r="H474" s="52"/>
      <c r="I474" s="52"/>
      <c r="J474" s="116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117">
        <f>SUM(V306:V473)</f>
        <v>11404056002.909523</v>
      </c>
      <c r="W474" s="117">
        <f>SUM(W306:W473)</f>
        <v>12737583495.615063</v>
      </c>
      <c r="X474" s="52"/>
      <c r="Y474" s="62"/>
      <c r="Z474" s="52"/>
    </row>
    <row r="475" spans="3:26" s="51" customFormat="1" ht="13.5" thickBot="1" x14ac:dyDescent="0.3">
      <c r="C475" s="338" t="s">
        <v>27</v>
      </c>
      <c r="D475" s="339"/>
      <c r="E475" s="191"/>
      <c r="F475" s="191"/>
      <c r="G475" s="191"/>
      <c r="H475" s="191"/>
      <c r="I475" s="191"/>
      <c r="J475" s="191"/>
      <c r="K475" s="191"/>
      <c r="L475" s="191"/>
      <c r="M475" s="191"/>
      <c r="N475" s="191"/>
      <c r="O475" s="191"/>
      <c r="P475" s="191"/>
      <c r="Q475" s="191"/>
      <c r="R475" s="191"/>
      <c r="S475" s="191"/>
      <c r="T475" s="191"/>
      <c r="U475" s="191"/>
      <c r="V475" s="192">
        <f>SUM(V269,V304,V474)</f>
        <v>12785395521.872023</v>
      </c>
      <c r="W475" s="192">
        <f>SUM(W269,W304,W474)</f>
        <v>14284683757.335062</v>
      </c>
      <c r="X475" s="191"/>
      <c r="Y475" s="193"/>
      <c r="Z475" s="52"/>
    </row>
    <row r="476" spans="3:26" s="51" customFormat="1" ht="12.75" x14ac:dyDescent="0.25">
      <c r="C476" s="194"/>
      <c r="D476" s="195"/>
      <c r="E476" s="196"/>
      <c r="F476" s="196"/>
      <c r="G476" s="196"/>
      <c r="H476" s="196"/>
      <c r="I476" s="196"/>
      <c r="J476" s="196"/>
      <c r="K476" s="196"/>
      <c r="L476" s="196"/>
      <c r="M476" s="196"/>
      <c r="N476" s="196"/>
      <c r="O476" s="196"/>
      <c r="P476" s="196"/>
      <c r="Q476" s="196"/>
      <c r="R476" s="196"/>
      <c r="S476" s="196"/>
      <c r="T476" s="196"/>
      <c r="U476" s="196"/>
      <c r="V476" s="197"/>
      <c r="W476" s="197"/>
      <c r="X476" s="196"/>
      <c r="Y476" s="196"/>
      <c r="Z476" s="196"/>
    </row>
    <row r="477" spans="3:26" s="50" customFormat="1" ht="33" customHeight="1" x14ac:dyDescent="0.25">
      <c r="C477" s="329" t="s">
        <v>1707</v>
      </c>
      <c r="D477" s="329"/>
      <c r="V477" s="198"/>
      <c r="W477" s="198"/>
      <c r="Z477" s="199"/>
    </row>
    <row r="478" spans="3:26" x14ac:dyDescent="0.25">
      <c r="Z478" s="11"/>
    </row>
    <row r="479" spans="3:26" x14ac:dyDescent="0.25">
      <c r="Z479" s="11"/>
    </row>
    <row r="480" spans="3:26" x14ac:dyDescent="0.25">
      <c r="Z480" s="11"/>
    </row>
    <row r="481" spans="26:26" x14ac:dyDescent="0.25">
      <c r="Z481" s="11"/>
    </row>
    <row r="482" spans="26:26" x14ac:dyDescent="0.25">
      <c r="Z482" s="11"/>
    </row>
    <row r="483" spans="26:26" x14ac:dyDescent="0.25">
      <c r="Z483" s="11"/>
    </row>
    <row r="484" spans="26:26" x14ac:dyDescent="0.25">
      <c r="Z484" s="11"/>
    </row>
    <row r="485" spans="26:26" x14ac:dyDescent="0.25">
      <c r="Z485" s="11"/>
    </row>
    <row r="486" spans="26:26" x14ac:dyDescent="0.25">
      <c r="Z486" s="11"/>
    </row>
    <row r="487" spans="26:26" x14ac:dyDescent="0.25">
      <c r="Z487" s="11"/>
    </row>
    <row r="488" spans="26:26" x14ac:dyDescent="0.25">
      <c r="Z488" s="11"/>
    </row>
    <row r="489" spans="26:26" x14ac:dyDescent="0.25">
      <c r="Z489" s="11"/>
    </row>
    <row r="490" spans="26:26" x14ac:dyDescent="0.25">
      <c r="Z490" s="11"/>
    </row>
    <row r="491" spans="26:26" x14ac:dyDescent="0.25">
      <c r="Z491" s="11"/>
    </row>
    <row r="492" spans="26:26" x14ac:dyDescent="0.25">
      <c r="Z492" s="11"/>
    </row>
    <row r="493" spans="26:26" x14ac:dyDescent="0.25">
      <c r="Z493" s="11"/>
    </row>
    <row r="494" spans="26:26" x14ac:dyDescent="0.25">
      <c r="Z494" s="11"/>
    </row>
    <row r="495" spans="26:26" x14ac:dyDescent="0.25">
      <c r="Z495" s="11"/>
    </row>
    <row r="496" spans="26:26" x14ac:dyDescent="0.25">
      <c r="Z496" s="11"/>
    </row>
    <row r="497" spans="26:26" x14ac:dyDescent="0.25">
      <c r="Z497" s="11"/>
    </row>
    <row r="498" spans="26:26" x14ac:dyDescent="0.25">
      <c r="Z498" s="11"/>
    </row>
    <row r="499" spans="26:26" x14ac:dyDescent="0.25">
      <c r="Z499" s="11"/>
    </row>
    <row r="500" spans="26:26" x14ac:dyDescent="0.25">
      <c r="Z500" s="11"/>
    </row>
    <row r="501" spans="26:26" x14ac:dyDescent="0.25">
      <c r="Z501" s="11"/>
    </row>
    <row r="502" spans="26:26" x14ac:dyDescent="0.25">
      <c r="Z502" s="11"/>
    </row>
    <row r="503" spans="26:26" x14ac:dyDescent="0.25">
      <c r="Z503" s="11"/>
    </row>
    <row r="504" spans="26:26" x14ac:dyDescent="0.25">
      <c r="Z504" s="11"/>
    </row>
    <row r="505" spans="26:26" x14ac:dyDescent="0.25">
      <c r="Z505" s="11"/>
    </row>
    <row r="506" spans="26:26" x14ac:dyDescent="0.25">
      <c r="Z506" s="11"/>
    </row>
    <row r="507" spans="26:26" x14ac:dyDescent="0.25">
      <c r="Z507" s="11"/>
    </row>
    <row r="508" spans="26:26" x14ac:dyDescent="0.25">
      <c r="Z508" s="11"/>
    </row>
    <row r="509" spans="26:26" x14ac:dyDescent="0.25">
      <c r="Z509" s="11"/>
    </row>
    <row r="510" spans="26:26" x14ac:dyDescent="0.25">
      <c r="Z510" s="11"/>
    </row>
    <row r="511" spans="26:26" x14ac:dyDescent="0.25">
      <c r="Z511" s="11"/>
    </row>
    <row r="512" spans="26:26" x14ac:dyDescent="0.25">
      <c r="Z512" s="11"/>
    </row>
    <row r="513" spans="26:26" x14ac:dyDescent="0.25">
      <c r="Z513" s="11"/>
    </row>
    <row r="514" spans="26:26" x14ac:dyDescent="0.25">
      <c r="Z514" s="11"/>
    </row>
    <row r="515" spans="26:26" x14ac:dyDescent="0.25">
      <c r="Z515" s="11"/>
    </row>
    <row r="516" spans="26:26" x14ac:dyDescent="0.25">
      <c r="Z516" s="11"/>
    </row>
    <row r="517" spans="26:26" x14ac:dyDescent="0.25">
      <c r="Z517" s="11"/>
    </row>
    <row r="518" spans="26:26" x14ac:dyDescent="0.25">
      <c r="Z518" s="11"/>
    </row>
    <row r="519" spans="26:26" x14ac:dyDescent="0.25">
      <c r="Z519" s="11"/>
    </row>
    <row r="520" spans="26:26" x14ac:dyDescent="0.25">
      <c r="Z520" s="11"/>
    </row>
    <row r="521" spans="26:26" x14ac:dyDescent="0.25">
      <c r="Z521" s="11"/>
    </row>
    <row r="522" spans="26:26" x14ac:dyDescent="0.25">
      <c r="Z522" s="11"/>
    </row>
    <row r="523" spans="26:26" x14ac:dyDescent="0.25">
      <c r="Z523" s="11"/>
    </row>
    <row r="524" spans="26:26" x14ac:dyDescent="0.25">
      <c r="Z524" s="11"/>
    </row>
    <row r="525" spans="26:26" x14ac:dyDescent="0.25">
      <c r="Z525" s="11"/>
    </row>
    <row r="526" spans="26:26" x14ac:dyDescent="0.25">
      <c r="Z526" s="11"/>
    </row>
    <row r="527" spans="26:26" x14ac:dyDescent="0.25">
      <c r="Z527" s="11"/>
    </row>
    <row r="528" spans="26:26" x14ac:dyDescent="0.25">
      <c r="Z528" s="11"/>
    </row>
    <row r="529" spans="26:26" x14ac:dyDescent="0.25">
      <c r="Z529" s="11"/>
    </row>
    <row r="530" spans="26:26" x14ac:dyDescent="0.25">
      <c r="Z530" s="11"/>
    </row>
    <row r="531" spans="26:26" x14ac:dyDescent="0.25">
      <c r="Z531" s="11"/>
    </row>
    <row r="532" spans="26:26" x14ac:dyDescent="0.25">
      <c r="Z532" s="11"/>
    </row>
  </sheetData>
  <mergeCells count="12">
    <mergeCell ref="X7:Z7"/>
    <mergeCell ref="X8:Z8"/>
    <mergeCell ref="C27:Z27"/>
    <mergeCell ref="C270:Z270"/>
    <mergeCell ref="C32:Z32"/>
    <mergeCell ref="T13:Z13"/>
    <mergeCell ref="C477:D477"/>
    <mergeCell ref="C305:Z305"/>
    <mergeCell ref="C269:D269"/>
    <mergeCell ref="C304:D304"/>
    <mergeCell ref="C474:D474"/>
    <mergeCell ref="C475:D475"/>
  </mergeCells>
  <pageMargins left="3.937007874015748E-2" right="3.937007874015748E-2" top="0.15748031496062992" bottom="0.15748031496062992" header="0.31496062992125984" footer="0.31496062992125984"/>
  <pageSetup paperSize="8" scale="41" fitToHeight="0" orientation="landscape" r:id="rId1"/>
  <headerFooter differentFirst="1">
    <oddFooter>Страница &amp;P</oddFooter>
  </headerFooter>
  <rowBreaks count="3" manualBreakCount="3">
    <brk id="404" min="2" max="25" man="1"/>
    <brk id="419" min="2" max="25" man="1"/>
    <brk id="477" min="2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Для ДК</vt:lpstr>
      <vt:lpstr>'Для ДК'!Заголовки_для_печати</vt:lpstr>
      <vt:lpstr>'Для ДК'!Область_печати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2016-04-11T05:53:07Z</dcterms:modified>
</cp:coreProperties>
</file>