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95" windowWidth="14805" windowHeight="4620"/>
  </bookViews>
  <sheets>
    <sheet name="Для ДК" sheetId="3" r:id="rId1"/>
  </sheets>
  <definedNames>
    <definedName name="_xlnm.Print_Titles" localSheetId="0">'Для ДК'!$45:$46</definedName>
    <definedName name="_xlnm.Print_Area" localSheetId="0">'Для ДК'!$C$4:$Z$729</definedName>
  </definedNames>
  <calcPr calcId="145621"/>
</workbook>
</file>

<file path=xl/calcChain.xml><?xml version="1.0" encoding="utf-8"?>
<calcChain xmlns="http://schemas.openxmlformats.org/spreadsheetml/2006/main">
  <c r="V418" i="3" l="1"/>
  <c r="W418" i="3" s="1"/>
  <c r="W417" i="3"/>
  <c r="W720" i="3" l="1"/>
  <c r="V720" i="3"/>
  <c r="W719" i="3"/>
  <c r="W501" i="3"/>
  <c r="V501" i="3"/>
  <c r="W500" i="3"/>
  <c r="V370" i="3" l="1"/>
  <c r="W370" i="3" s="1"/>
  <c r="W369" i="3"/>
  <c r="W486" i="3" l="1"/>
  <c r="W485" i="3"/>
  <c r="W444" i="3"/>
  <c r="V105" i="3" l="1"/>
  <c r="W105" i="3" s="1"/>
  <c r="U105" i="3"/>
  <c r="W409" i="3"/>
  <c r="V409" i="3"/>
  <c r="W408" i="3"/>
  <c r="V718" i="3" l="1"/>
  <c r="W717" i="3"/>
  <c r="W716" i="3"/>
  <c r="W715" i="3"/>
  <c r="W714" i="3"/>
  <c r="V713" i="3"/>
  <c r="W712" i="3"/>
  <c r="W672" i="3" l="1"/>
  <c r="W671" i="3"/>
  <c r="W709" i="3" l="1"/>
  <c r="V436" i="3"/>
  <c r="W436" i="3" s="1"/>
  <c r="V435" i="3"/>
  <c r="W435" i="3" s="1"/>
  <c r="V434" i="3"/>
  <c r="W434" i="3" s="1"/>
  <c r="V433" i="3"/>
  <c r="W433" i="3" s="1"/>
  <c r="V432" i="3"/>
  <c r="W432" i="3" s="1"/>
  <c r="V431" i="3"/>
  <c r="W431" i="3" s="1"/>
  <c r="V430" i="3"/>
  <c r="W430" i="3" s="1"/>
  <c r="V429" i="3"/>
  <c r="W429" i="3" s="1"/>
  <c r="V187" i="3" l="1"/>
  <c r="W187" i="3" s="1"/>
  <c r="U187" i="3"/>
  <c r="W186" i="3"/>
  <c r="W144" i="3"/>
  <c r="W138" i="3"/>
  <c r="V121" i="3"/>
  <c r="W121" i="3" s="1"/>
  <c r="V112" i="3"/>
  <c r="W112" i="3" s="1"/>
  <c r="V636" i="3" l="1"/>
  <c r="W636" i="3" s="1"/>
  <c r="W633" i="3"/>
  <c r="W693" i="3" l="1"/>
  <c r="W707" i="3" l="1"/>
  <c r="W706" i="3"/>
  <c r="W495" i="3" l="1"/>
  <c r="W669" i="3" l="1"/>
  <c r="W656" i="3"/>
  <c r="V80" i="3" l="1"/>
  <c r="W80" i="3" s="1"/>
  <c r="V78" i="3"/>
  <c r="W78" i="3" s="1"/>
  <c r="V428" i="3" l="1"/>
  <c r="W428" i="3" s="1"/>
  <c r="V427" i="3"/>
  <c r="W427" i="3" s="1"/>
  <c r="V426" i="3"/>
  <c r="W426" i="3" s="1"/>
  <c r="V425" i="3"/>
  <c r="W425" i="3" s="1"/>
  <c r="V424" i="3"/>
  <c r="W424" i="3" s="1"/>
  <c r="V423" i="3"/>
  <c r="W423" i="3" s="1"/>
  <c r="V422" i="3"/>
  <c r="W422" i="3" s="1"/>
  <c r="W494" i="3" l="1"/>
  <c r="W493" i="3"/>
  <c r="W492" i="3"/>
  <c r="W491" i="3"/>
  <c r="W490" i="3"/>
  <c r="W489" i="3"/>
  <c r="W488" i="3"/>
  <c r="V420" i="3" l="1"/>
  <c r="W420" i="3" s="1"/>
  <c r="V419" i="3"/>
  <c r="W419" i="3" s="1"/>
  <c r="V416" i="3"/>
  <c r="W416" i="3" s="1"/>
  <c r="V415" i="3"/>
  <c r="W415" i="3" s="1"/>
  <c r="V414" i="3"/>
  <c r="W414" i="3" s="1"/>
  <c r="V413" i="3"/>
  <c r="W413" i="3" s="1"/>
  <c r="V412" i="3"/>
  <c r="W412" i="3" s="1"/>
  <c r="V411" i="3"/>
  <c r="W411" i="3" s="1"/>
  <c r="V410" i="3"/>
  <c r="W410" i="3" s="1"/>
  <c r="V407" i="3"/>
  <c r="W407" i="3" s="1"/>
  <c r="V406" i="3"/>
  <c r="W406" i="3" s="1"/>
  <c r="V405" i="3"/>
  <c r="W405" i="3" s="1"/>
  <c r="V404" i="3"/>
  <c r="W404" i="3" s="1"/>
  <c r="V403" i="3"/>
  <c r="W403" i="3" s="1"/>
  <c r="V402" i="3"/>
  <c r="W402" i="3" s="1"/>
  <c r="V401" i="3"/>
  <c r="W401" i="3" l="1"/>
  <c r="V437" i="3"/>
  <c r="V378" i="3"/>
  <c r="W378" i="3" s="1"/>
  <c r="W377" i="3"/>
  <c r="W185" i="3" l="1"/>
  <c r="W184" i="3"/>
  <c r="V128" i="3"/>
  <c r="W128" i="3" s="1"/>
  <c r="W127" i="3"/>
  <c r="V151" i="3" l="1"/>
  <c r="W151" i="3" s="1"/>
  <c r="V149" i="3"/>
  <c r="W149" i="3" s="1"/>
  <c r="V132" i="3"/>
  <c r="W132" i="3" s="1"/>
  <c r="V130" i="3"/>
  <c r="W130" i="3" s="1"/>
  <c r="V487" i="3" l="1"/>
  <c r="V366" i="3" l="1"/>
  <c r="W366" i="3" s="1"/>
  <c r="W464" i="3"/>
  <c r="W463" i="3"/>
  <c r="V135" i="3" l="1"/>
  <c r="W135" i="3" s="1"/>
  <c r="V126" i="3"/>
  <c r="W126" i="3" s="1"/>
  <c r="V124" i="3"/>
  <c r="W124" i="3" s="1"/>
  <c r="V118" i="3"/>
  <c r="W118" i="3" s="1"/>
  <c r="V116" i="3"/>
  <c r="W116" i="3" s="1"/>
  <c r="V114" i="3"/>
  <c r="W114" i="3" s="1"/>
  <c r="W586" i="3" l="1"/>
  <c r="W583" i="3"/>
  <c r="W480" i="3" l="1"/>
  <c r="V57" i="3" l="1"/>
  <c r="W57" i="3" s="1"/>
  <c r="W56" i="3"/>
  <c r="V181" i="3" l="1"/>
  <c r="W181" i="3" s="1"/>
  <c r="W180" i="3"/>
  <c r="V179" i="3"/>
  <c r="W179" i="3" s="1"/>
  <c r="W178" i="3"/>
  <c r="V177" i="3"/>
  <c r="W177" i="3" s="1"/>
  <c r="W176" i="3"/>
  <c r="V175" i="3"/>
  <c r="W175" i="3" s="1"/>
  <c r="W174" i="3"/>
  <c r="V173" i="3"/>
  <c r="W173" i="3" s="1"/>
  <c r="W172" i="3"/>
  <c r="V171" i="3"/>
  <c r="W171" i="3" s="1"/>
  <c r="W170" i="3"/>
  <c r="W167" i="3"/>
  <c r="W164" i="3"/>
  <c r="W437" i="3" s="1"/>
  <c r="W551" i="3" l="1"/>
  <c r="W549" i="3"/>
  <c r="W547" i="3"/>
  <c r="W545" i="3"/>
  <c r="W542" i="3"/>
  <c r="W540" i="3"/>
  <c r="W538" i="3"/>
  <c r="W536" i="3"/>
  <c r="W534" i="3"/>
  <c r="W466" i="3" l="1"/>
  <c r="W465" i="3"/>
  <c r="W682" i="3" l="1"/>
  <c r="W193" i="3" l="1"/>
  <c r="U193" i="3"/>
  <c r="V192" i="3" l="1"/>
  <c r="W192" i="3" s="1"/>
  <c r="V191" i="3"/>
  <c r="W191" i="3" s="1"/>
  <c r="V190" i="3"/>
  <c r="W190" i="3" s="1"/>
  <c r="V189" i="3"/>
  <c r="W189" i="3" s="1"/>
  <c r="V188" i="3"/>
  <c r="W188" i="3" s="1"/>
  <c r="V183" i="3"/>
  <c r="W183" i="3" s="1"/>
  <c r="V182" i="3"/>
  <c r="W182" i="3" s="1"/>
  <c r="V103" i="3"/>
  <c r="W103" i="3" s="1"/>
  <c r="W101" i="3"/>
  <c r="W97" i="3"/>
  <c r="U97" i="3"/>
  <c r="U86" i="3"/>
  <c r="V86" i="3" s="1"/>
  <c r="W86" i="3" s="1"/>
  <c r="W84" i="3"/>
  <c r="U84" i="3"/>
  <c r="W571" i="3" l="1"/>
  <c r="W570" i="3"/>
  <c r="W569" i="3"/>
  <c r="W568" i="3"/>
  <c r="W448" i="3"/>
  <c r="W446" i="3" l="1"/>
  <c r="V155" i="3" l="1"/>
  <c r="W155" i="3" s="1"/>
  <c r="V154" i="3"/>
  <c r="W154" i="3" s="1"/>
  <c r="V153" i="3"/>
  <c r="W153" i="3" s="1"/>
  <c r="V152" i="3"/>
  <c r="W152" i="3" s="1"/>
  <c r="V147" i="3"/>
  <c r="W147" i="3" s="1"/>
  <c r="V146" i="3"/>
  <c r="W146" i="3" s="1"/>
  <c r="V145" i="3"/>
  <c r="W145" i="3" s="1"/>
  <c r="V142" i="3"/>
  <c r="W142" i="3" s="1"/>
  <c r="V141" i="3"/>
  <c r="W141" i="3" s="1"/>
  <c r="V140" i="3"/>
  <c r="W140" i="3" s="1"/>
  <c r="V139" i="3"/>
  <c r="W139" i="3" s="1"/>
  <c r="V133" i="3"/>
  <c r="W133" i="3" s="1"/>
  <c r="V122" i="3"/>
  <c r="V109" i="3"/>
  <c r="W109" i="3" s="1"/>
  <c r="V108" i="3"/>
  <c r="W108" i="3" s="1"/>
  <c r="V107" i="3"/>
  <c r="W107" i="3" s="1"/>
  <c r="V106" i="3"/>
  <c r="W106" i="3" s="1"/>
  <c r="W122" i="3" l="1"/>
  <c r="W694" i="3"/>
  <c r="V95" i="3" l="1"/>
  <c r="W95" i="3" s="1"/>
  <c r="V91" i="3"/>
  <c r="V87" i="3"/>
  <c r="W87" i="3" s="1"/>
  <c r="W91" i="3" l="1"/>
  <c r="W630" i="3"/>
  <c r="W689" i="3" l="1"/>
  <c r="W688" i="3"/>
  <c r="W532" i="3"/>
  <c r="W531" i="3"/>
  <c r="W625" i="3" l="1"/>
  <c r="W622" i="3"/>
  <c r="W668" i="3" l="1"/>
  <c r="V665" i="3"/>
  <c r="W77" i="3"/>
  <c r="W456" i="3" l="1"/>
  <c r="W455" i="3"/>
  <c r="V55" i="3" l="1"/>
  <c r="W55" i="3" s="1"/>
  <c r="V54" i="3"/>
  <c r="W54" i="3" s="1"/>
  <c r="V53" i="3"/>
  <c r="W53" i="3" s="1"/>
  <c r="V52" i="3"/>
  <c r="W52" i="3" s="1"/>
  <c r="V51" i="3"/>
  <c r="W51" i="3" s="1"/>
  <c r="V50" i="3"/>
  <c r="W50" i="3" s="1"/>
  <c r="V49" i="3"/>
  <c r="W49" i="3" s="1"/>
  <c r="V48" i="3"/>
  <c r="W48" i="3" l="1"/>
  <c r="W721" i="3" l="1"/>
  <c r="V721" i="3"/>
</calcChain>
</file>

<file path=xl/comments1.xml><?xml version="1.0" encoding="utf-8"?>
<comments xmlns="http://schemas.openxmlformats.org/spreadsheetml/2006/main">
  <authors>
    <author>Автор</author>
  </authors>
  <commentList>
    <comment ref="M4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<sst xmlns="http://schemas.openxmlformats.org/spreadsheetml/2006/main" count="9117" uniqueCount="2339">
  <si>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</si>
  <si>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</si>
  <si>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</si>
  <si>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</si>
  <si>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</si>
  <si>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</si>
  <si>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</si>
  <si>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</si>
  <si>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</si>
  <si>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</si>
  <si>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</si>
  <si>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</si>
  <si>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</si>
  <si>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</si>
  <si>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</si>
  <si>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</si>
  <si>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</si>
  <si>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</si>
  <si>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</si>
  <si>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</si>
  <si>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</si>
  <si>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</si>
  <si>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</si>
  <si>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</si>
  <si>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</si>
  <si>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</si>
  <si>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</si>
  <si>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</si>
  <si>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</si>
  <si>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</si>
  <si>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</si>
  <si>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</si>
  <si>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</si>
  <si>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</si>
  <si>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</si>
  <si>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</si>
  <si>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</si>
  <si>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</si>
  <si>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</si>
  <si>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</si>
  <si>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</si>
  <si>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</si>
  <si>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</si>
  <si>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</si>
  <si>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</si>
  <si>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</si>
  <si>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</si>
  <si>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</si>
  <si>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</si>
  <si>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</si>
  <si>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</si>
  <si>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</si>
  <si>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</si>
  <si>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</si>
  <si>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</si>
  <si>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</si>
  <si>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</si>
  <si>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</si>
  <si>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</si>
  <si>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</si>
  <si>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</si>
  <si>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</si>
  <si>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</si>
  <si>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</si>
  <si>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</si>
  <si>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</si>
  <si>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</si>
  <si>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</si>
  <si>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</si>
  <si>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</si>
  <si>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</si>
  <si>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</si>
  <si>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</si>
  <si>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</si>
  <si>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</si>
  <si>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</si>
  <si>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</si>
  <si>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</si>
  <si>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</si>
  <si>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</si>
  <si>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</si>
  <si>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</si>
  <si>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</si>
  <si>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</si>
  <si>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</si>
  <si>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</si>
  <si>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</si>
  <si>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</si>
  <si>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</si>
  <si>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</si>
  <si>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</si>
  <si>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</si>
  <si>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</si>
  <si>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</si>
  <si>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</si>
  <si>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</si>
  <si>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</si>
  <si>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</si>
  <si>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</si>
  <si>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</si>
  <si>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</si>
  <si>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</si>
  <si>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</si>
  <si>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</si>
  <si>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</si>
  <si>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</si>
  <si>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</si>
  <si>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</si>
  <si>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</si>
  <si>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</si>
  <si>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</si>
  <si>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</si>
  <si>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</si>
  <si>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</si>
  <si>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</si>
  <si>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</si>
  <si>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</si>
  <si>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</si>
  <si>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</si>
  <si>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</si>
  <si>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</si>
  <si>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</si>
  <si>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</si>
  <si>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</si>
  <si>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</si>
  <si>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</si>
  <si>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</si>
  <si>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</si>
  <si>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</si>
  <si>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</si>
  <si>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</si>
  <si>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</si>
  <si>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</si>
  <si>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</si>
  <si>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</si>
  <si>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</si>
  <si>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</si>
  <si>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</si>
  <si>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</si>
  <si>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</si>
  <si>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</si>
  <si>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</si>
  <si>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</si>
  <si>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</si>
  <si>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</si>
  <si>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</si>
  <si>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</si>
  <si>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</si>
  <si>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</si>
  <si>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</si>
  <si>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</si>
  <si>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</si>
  <si>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</si>
  <si>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</si>
  <si>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</si>
  <si>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</si>
  <si>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</si>
  <si>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</si>
  <si>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</si>
  <si>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</si>
  <si>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</si>
  <si>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</si>
  <si>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</si>
  <si>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</si>
  <si>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</si>
  <si>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</si>
  <si>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</si>
  <si>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</si>
  <si>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</si>
  <si>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</si>
  <si>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</si>
  <si>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</si>
  <si>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</si>
  <si>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</si>
  <si>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</si>
  <si>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</si>
  <si>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</si>
  <si>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</si>
  <si>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</si>
  <si>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</si>
  <si>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</si>
  <si>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</si>
  <si>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</si>
  <si>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</si>
  <si>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</si>
  <si>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</si>
  <si>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</si>
  <si>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</si>
  <si>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</si>
  <si>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</si>
  <si>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</si>
  <si>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</si>
  <si>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</si>
  <si>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</si>
  <si>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</si>
  <si>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</si>
  <si>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</si>
  <si>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</si>
  <si>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</si>
  <si>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</si>
  <si>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</si>
  <si>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</si>
  <si>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</si>
  <si>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</si>
  <si>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</si>
  <si>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</si>
  <si>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</si>
  <si>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</si>
  <si>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</si>
  <si>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</si>
  <si>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</si>
  <si>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</si>
  <si>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</si>
  <si>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</si>
  <si>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</si>
  <si>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</si>
  <si>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</si>
  <si>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</si>
  <si>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</si>
  <si>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</si>
  <si>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</si>
  <si>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</si>
  <si>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</si>
  <si>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</si>
  <si>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</si>
  <si>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</si>
  <si>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</si>
  <si>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</si>
  <si>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</si>
  <si>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</si>
  <si>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</si>
  <si>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</si>
  <si>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</si>
  <si>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</si>
  <si>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</si>
  <si>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</si>
  <si>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</si>
  <si>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</si>
  <si>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</si>
  <si>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</si>
  <si>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</si>
  <si>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</si>
  <si>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</si>
  <si>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</si>
  <si>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</si>
  <si>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</si>
  <si>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</si>
  <si>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</si>
  <si>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</si>
  <si>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</si>
  <si>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</si>
  <si>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</si>
  <si>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</si>
  <si>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</si>
  <si>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</si>
  <si>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</si>
  <si>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</si>
  <si>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</si>
  <si>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</si>
  <si>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</si>
  <si>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</si>
  <si>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</si>
  <si>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</si>
  <si>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</si>
  <si>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</si>
  <si>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</si>
  <si>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</si>
  <si>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</si>
  <si>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</si>
  <si>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</si>
  <si>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</si>
  <si>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</si>
  <si>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</si>
  <si>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</si>
  <si>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</si>
  <si>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</si>
  <si>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</si>
  <si>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</si>
  <si>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</si>
  <si>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</si>
  <si>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</si>
  <si>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</si>
  <si>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</si>
  <si>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</si>
  <si>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</si>
  <si>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</si>
  <si>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</si>
  <si>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</si>
  <si>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</si>
  <si>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</si>
  <si>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</si>
  <si>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</si>
  <si>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</si>
  <si>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</si>
  <si>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</si>
  <si>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</si>
  <si>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</si>
  <si>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</si>
  <si>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</si>
  <si>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</si>
  <si>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</si>
  <si>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</si>
  <si>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</si>
  <si>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</si>
  <si>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</si>
  <si>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</si>
  <si>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</si>
  <si>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</si>
  <si>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</si>
  <si>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</si>
  <si>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</si>
  <si>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</si>
  <si>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</si>
  <si>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</si>
  <si>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</si>
  <si>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</si>
  <si>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</si>
  <si>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</si>
  <si>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</si>
  <si>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</si>
  <si>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</si>
  <si>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</si>
  <si>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</si>
  <si>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</si>
  <si>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</si>
  <si>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</si>
  <si>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</si>
  <si>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</si>
  <si>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</si>
  <si>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</si>
  <si>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</si>
  <si>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</si>
  <si>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</si>
  <si>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</si>
  <si>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</si>
  <si>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</si>
  <si>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</si>
  <si>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</si>
  <si>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</si>
  <si>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</si>
  <si>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</si>
  <si>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</si>
  <si>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</si>
  <si>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</si>
  <si>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</si>
  <si>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</si>
  <si>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</si>
  <si>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</si>
  <si>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</si>
  <si>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</si>
  <si>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</si>
  <si>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</si>
  <si>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</si>
  <si>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</si>
  <si>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</si>
  <si>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</si>
  <si>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</si>
  <si>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</si>
  <si>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</si>
  <si>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</si>
  <si>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</si>
  <si>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</si>
  <si>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</si>
  <si>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</si>
  <si>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</si>
  <si>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</si>
  <si>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</si>
  <si>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</si>
  <si>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</si>
  <si>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</si>
  <si>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</si>
  <si>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</si>
  <si>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</si>
  <si>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</si>
  <si>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</si>
  <si>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</si>
  <si>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</si>
  <si>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</si>
  <si>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</si>
  <si>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</si>
  <si>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</si>
  <si>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</si>
  <si>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</si>
  <si>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</si>
  <si>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</si>
  <si>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</si>
  <si>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</si>
  <si>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</si>
  <si>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</si>
  <si>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</si>
  <si>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</si>
  <si>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</si>
  <si>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</si>
  <si>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</si>
  <si>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</si>
  <si>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</si>
  <si>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</si>
  <si>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</si>
  <si>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</si>
  <si>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</si>
  <si>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</si>
  <si>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</si>
  <si>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</si>
  <si>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</si>
  <si>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</si>
  <si>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</si>
  <si>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</si>
  <si>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</si>
  <si>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</si>
  <si>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</si>
  <si>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</si>
  <si>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</si>
  <si>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</si>
  <si>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</si>
  <si>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</si>
  <si>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</si>
  <si>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</si>
  <si>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</si>
  <si>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</si>
  <si>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</si>
  <si>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</si>
  <si>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</si>
  <si>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</si>
  <si>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</si>
  <si>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</si>
  <si>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</si>
  <si>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</si>
  <si>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</si>
  <si>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</si>
  <si>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</si>
  <si>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</si>
  <si>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</si>
  <si>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</si>
  <si>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</si>
  <si>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</si>
  <si>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</si>
  <si>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</si>
  <si>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</si>
  <si>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</si>
  <si>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</si>
  <si>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</si>
  <si>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</si>
  <si>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</si>
  <si>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</si>
  <si>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</si>
  <si>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</si>
  <si>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</si>
  <si>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</si>
  <si>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</si>
  <si>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</si>
  <si>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</si>
  <si>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</si>
  <si>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</si>
  <si>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</si>
  <si>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</si>
  <si>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</si>
  <si>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</si>
  <si>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</si>
  <si>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</si>
  <si>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</si>
  <si>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</si>
  <si>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</si>
  <si>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</si>
  <si>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</si>
  <si>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</si>
  <si>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</si>
  <si>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</si>
  <si>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</si>
  <si>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</si>
  <si>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</si>
  <si>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</si>
  <si>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</si>
  <si>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</si>
  <si>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</si>
  <si>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</si>
  <si>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</si>
  <si>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</si>
  <si>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</si>
  <si>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</si>
  <si>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</si>
  <si>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</si>
  <si>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</si>
  <si>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</si>
  <si>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</si>
  <si>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</si>
  <si>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</si>
  <si>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</si>
  <si>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</si>
  <si>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</si>
  <si>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</si>
  <si>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</si>
  <si>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</si>
  <si>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</si>
  <si>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</si>
  <si>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</si>
  <si>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</si>
  <si>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</si>
  <si>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</si>
  <si>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</si>
  <si>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</si>
  <si>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</si>
  <si>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</si>
  <si>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</si>
  <si>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</si>
  <si>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</si>
  <si>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</si>
  <si>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</si>
  <si>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</si>
  <si>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</si>
  <si>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</si>
  <si>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</si>
  <si>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</si>
  <si>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</si>
  <si>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</si>
  <si>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</si>
  <si>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</si>
  <si>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</si>
  <si>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</si>
  <si>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</si>
  <si>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</si>
  <si>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</si>
  <si>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</si>
  <si>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</si>
  <si>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</si>
  <si>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</si>
  <si>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</si>
  <si>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</si>
  <si>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</si>
  <si>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</si>
  <si>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</si>
  <si>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</si>
  <si>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</si>
  <si>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</si>
  <si>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</si>
  <si>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</si>
  <si>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</si>
  <si>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</si>
  <si>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</si>
  <si>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</si>
  <si>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</si>
  <si>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</si>
  <si>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</si>
  <si>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</si>
  <si>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</si>
  <si>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</si>
  <si>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</si>
  <si>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</si>
  <si>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</si>
  <si>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</si>
  <si>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</si>
  <si>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</si>
  <si>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</si>
  <si>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</si>
  <si>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</si>
  <si>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</si>
  <si>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</si>
  <si>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</si>
  <si>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</si>
  <si>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</si>
  <si>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</si>
  <si>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</si>
  <si>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</si>
  <si>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</si>
  <si>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</si>
  <si>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</si>
  <si>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</si>
  <si>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</si>
  <si>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</si>
  <si>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</si>
  <si>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</si>
  <si>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</si>
  <si>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</si>
  <si>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</si>
  <si>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</si>
  <si>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</si>
  <si>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</si>
  <si>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</si>
  <si>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</si>
  <si>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</si>
  <si>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</si>
  <si>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</si>
  <si>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</si>
  <si>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</si>
  <si>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</si>
  <si>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</si>
  <si>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</si>
  <si>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</si>
  <si>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</si>
  <si>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</si>
  <si>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</si>
  <si>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</si>
  <si>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</si>
  <si>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</si>
  <si>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</si>
  <si>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</si>
  <si>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</si>
  <si>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</si>
  <si>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</si>
  <si>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</si>
  <si>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</si>
  <si>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</si>
  <si>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</si>
  <si>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</si>
  <si>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</si>
  <si>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</si>
  <si>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</si>
  <si>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</si>
  <si>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</si>
  <si>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</si>
  <si>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</si>
  <si>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</si>
  <si>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</si>
  <si>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</si>
  <si>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</si>
  <si>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</si>
  <si>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</si>
  <si>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</si>
  <si>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</si>
  <si>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</si>
  <si>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</si>
  <si>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</si>
  <si>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</si>
  <si>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</si>
  <si>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</si>
  <si>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</si>
  <si>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</si>
  <si>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</si>
  <si>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</si>
  <si>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</si>
  <si>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</si>
  <si>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</si>
  <si>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</si>
  <si>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</si>
  <si>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</si>
  <si>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</si>
  <si>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</si>
  <si>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</si>
  <si>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</si>
  <si>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</si>
  <si>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</si>
  <si>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</si>
  <si>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</si>
  <si>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</si>
  <si>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</si>
  <si>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</si>
  <si>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</si>
  <si>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</si>
  <si>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</si>
  <si>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</si>
  <si>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</si>
  <si>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</si>
  <si>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</si>
  <si>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</si>
  <si>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</si>
  <si>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</si>
  <si>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</si>
  <si>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</si>
  <si>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</si>
  <si>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</si>
  <si>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</si>
  <si>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</si>
  <si>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</si>
  <si>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</si>
  <si>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</si>
  <si>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</si>
  <si>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</si>
  <si>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</si>
  <si>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</si>
  <si>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</si>
  <si>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</si>
  <si>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</si>
  <si>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</si>
  <si>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</si>
  <si>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</si>
  <si>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</si>
  <si>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</si>
  <si>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</si>
  <si>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</si>
  <si>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</si>
  <si>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</si>
  <si>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</si>
  <si>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</si>
  <si>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</si>
  <si>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</si>
  <si>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</si>
  <si>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</si>
  <si>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</si>
  <si>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</si>
  <si>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</si>
  <si>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</si>
  <si>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</si>
  <si>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</si>
  <si>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</si>
  <si>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</si>
  <si>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</si>
  <si>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</si>
  <si>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</si>
  <si>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</si>
  <si>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</si>
  <si>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</si>
  <si>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</si>
  <si>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</si>
  <si>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</si>
  <si>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</si>
  <si>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</si>
  <si>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</si>
  <si>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</si>
  <si>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</si>
  <si>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</si>
  <si>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</si>
  <si>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</si>
  <si>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</si>
  <si>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</si>
  <si>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</si>
  <si>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</si>
  <si>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</si>
  <si>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</si>
  <si>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</si>
  <si>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</si>
  <si>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</si>
  <si>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</si>
  <si>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</si>
  <si>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</si>
  <si>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</si>
  <si>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</si>
  <si>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</si>
  <si>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</si>
  <si>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</si>
  <si>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</si>
  <si>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</si>
  <si>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</si>
  <si>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</si>
  <si>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</si>
  <si>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</si>
  <si>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</si>
  <si>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</si>
  <si>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</si>
  <si>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</si>
  <si>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</si>
  <si>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</si>
  <si>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</si>
  <si>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</si>
  <si>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</si>
  <si>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</si>
  <si>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</si>
  <si>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</si>
  <si>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</si>
  <si>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</si>
  <si>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</si>
  <si>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</si>
  <si>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</si>
  <si>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</si>
  <si>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</si>
  <si>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</si>
  <si>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</si>
  <si>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</si>
  <si>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</si>
  <si>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</si>
  <si>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</si>
  <si>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</si>
  <si>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</si>
  <si>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</si>
  <si>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</si>
  <si>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</si>
  <si>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</si>
  <si>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</si>
  <si>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</si>
  <si>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</si>
  <si>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</si>
  <si>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</si>
  <si>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</si>
  <si>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</si>
  <si>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</si>
  <si>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</si>
  <si>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</si>
  <si>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</si>
  <si>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</si>
  <si>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</si>
  <si>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</si>
  <si>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</si>
  <si>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</si>
  <si>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</si>
  <si>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</si>
  <si>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</si>
  <si>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</si>
  <si>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</si>
  <si>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</si>
  <si>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</si>
  <si>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</si>
  <si>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</si>
  <si>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</si>
  <si>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</si>
  <si>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</si>
  <si>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</si>
  <si>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</si>
  <si>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</si>
  <si>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</si>
  <si>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</si>
  <si>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</si>
  <si>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</si>
  <si>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</si>
  <si>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</si>
  <si>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</si>
  <si>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</si>
  <si>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</si>
  <si>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</si>
  <si>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</si>
  <si>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</si>
  <si>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</si>
  <si>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</si>
  <si>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</si>
  <si>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</si>
  <si>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</si>
  <si>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</si>
  <si>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</si>
  <si>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</si>
  <si>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</si>
  <si>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</si>
  <si>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</si>
  <si>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</si>
  <si>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</si>
  <si>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</si>
  <si>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</si>
  <si>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</si>
  <si>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</si>
  <si>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</si>
  <si>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</si>
  <si>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</si>
  <si>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</si>
  <si>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</si>
  <si>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</si>
  <si>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</si>
  <si>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</si>
  <si>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</si>
  <si>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</si>
  <si>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</si>
  <si>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</si>
  <si>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</si>
  <si>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</si>
  <si>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</si>
  <si>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</si>
  <si>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</si>
  <si>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</si>
  <si>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</si>
  <si>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</si>
  <si>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</si>
  <si>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</si>
  <si>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</si>
  <si>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</si>
  <si>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</si>
  <si>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</si>
  <si>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</si>
  <si>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</si>
  <si>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</si>
  <si>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</si>
  <si>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</si>
  <si>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</si>
  <si>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</si>
  <si>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</si>
  <si>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</si>
  <si>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</si>
  <si>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</si>
  <si>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</si>
  <si>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</si>
  <si>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</si>
  <si>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</si>
  <si>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</si>
  <si>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</si>
  <si>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</si>
  <si>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</si>
  <si>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</si>
  <si>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</si>
  <si>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</si>
  <si>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</si>
  <si>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</si>
  <si>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</si>
  <si>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</si>
  <si>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</si>
  <si>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</si>
  <si>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</si>
  <si>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</si>
  <si>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</si>
  <si>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</si>
  <si>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</si>
  <si>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</si>
  <si>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</si>
  <si>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</si>
  <si>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</si>
  <si>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</si>
  <si>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</si>
  <si>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</si>
  <si>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</si>
  <si>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</si>
  <si>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</si>
  <si>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</si>
  <si>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</si>
  <si>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</si>
  <si>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</si>
  <si>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</si>
  <si>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</si>
  <si>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</si>
  <si>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</si>
  <si>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</si>
  <si>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</si>
  <si>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</si>
  <si>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</si>
  <si>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</si>
  <si>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</si>
  <si>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</si>
  <si>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</si>
  <si>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</si>
  <si>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</si>
  <si>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</si>
  <si>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</si>
  <si>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</si>
  <si>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</si>
  <si>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</si>
  <si>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</si>
  <si>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</si>
  <si>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</si>
  <si>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</si>
  <si>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</si>
  <si>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</si>
  <si>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</si>
  <si>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</si>
  <si>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</si>
  <si>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</si>
  <si>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</si>
  <si>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</si>
  <si>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</si>
  <si>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</si>
  <si>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</si>
  <si>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</si>
  <si>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</si>
  <si>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</si>
  <si>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</si>
  <si>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</si>
  <si>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</si>
  <si>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</si>
  <si>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</si>
  <si>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</si>
  <si>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</si>
  <si>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</si>
  <si>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</si>
  <si>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</si>
  <si>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</si>
  <si>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</si>
  <si>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</si>
  <si>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</si>
  <si>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</si>
  <si>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</si>
  <si>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</si>
  <si>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</si>
  <si>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</si>
  <si>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</si>
  <si>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</si>
  <si>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</si>
  <si>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</si>
  <si>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</si>
  <si>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</si>
  <si>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</si>
  <si>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</si>
  <si>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</si>
  <si>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</si>
  <si>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</si>
  <si>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</si>
  <si>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</si>
  <si>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</si>
  <si>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</si>
  <si>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</si>
  <si>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</si>
  <si>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</si>
  <si>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</si>
  <si>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</si>
  <si>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</si>
  <si>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</si>
  <si>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</si>
  <si>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</si>
  <si>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</si>
  <si>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</si>
  <si>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</si>
  <si>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</si>
  <si>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</si>
  <si>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</si>
  <si>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</si>
  <si>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</si>
  <si>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</si>
  <si>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</si>
  <si>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</si>
  <si>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</si>
  <si>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</si>
  <si>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</si>
  <si>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</si>
  <si>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</si>
  <si>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</si>
  <si>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</si>
  <si>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</si>
  <si>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</si>
  <si>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</si>
  <si>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</si>
  <si>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</si>
  <si>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</si>
  <si>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</si>
  <si>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</si>
  <si>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</si>
  <si>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</si>
  <si>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</si>
  <si>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</si>
  <si>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</si>
  <si>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</si>
  <si>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</si>
  <si>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</si>
  <si>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</si>
  <si>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</si>
  <si>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</si>
  <si>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</si>
  <si>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</si>
  <si>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</si>
  <si>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</si>
  <si>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</si>
  <si>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</si>
  <si>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</si>
  <si>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</si>
  <si>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</si>
  <si>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</si>
  <si>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</si>
  <si>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</si>
  <si>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</si>
  <si>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</si>
  <si>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</si>
  <si>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</si>
  <si>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</si>
  <si>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</si>
  <si>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</si>
  <si>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</si>
  <si>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</si>
  <si>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</si>
  <si>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</si>
  <si>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</si>
  <si>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</si>
  <si>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</si>
  <si>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</si>
  <si>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</si>
  <si>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</si>
  <si>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</si>
  <si>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</si>
  <si>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</si>
  <si>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</si>
  <si>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</si>
  <si>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</si>
  <si>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</si>
  <si>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</si>
  <si>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</si>
  <si>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</si>
  <si>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</si>
  <si>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</si>
  <si>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</si>
  <si>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</si>
  <si>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</si>
  <si>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</si>
  <si>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</si>
  <si>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</si>
  <si>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</si>
  <si>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</si>
  <si>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</si>
  <si>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</si>
  <si>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</si>
  <si>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</si>
  <si>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</si>
  <si>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</si>
  <si>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</si>
  <si>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</si>
  <si>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</si>
  <si>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</si>
  <si>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</si>
  <si>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</si>
  <si>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</si>
  <si>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</si>
  <si>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</si>
  <si>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</si>
  <si>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</si>
  <si>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</si>
  <si>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</si>
  <si>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</si>
  <si>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</si>
  <si>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</si>
  <si>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</si>
  <si>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</si>
  <si>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</si>
  <si>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</si>
  <si>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</si>
  <si>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</si>
  <si>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</si>
  <si>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</si>
  <si>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</si>
  <si>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</si>
  <si>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</si>
  <si>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</si>
  <si>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</si>
  <si>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</si>
  <si>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</si>
  <si>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</si>
  <si>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</si>
  <si>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</si>
  <si>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</si>
  <si>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</si>
  <si>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</si>
  <si>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</si>
  <si>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</si>
  <si>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</si>
  <si>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</si>
  <si>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</si>
  <si>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</si>
  <si>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</si>
  <si>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</si>
  <si>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</si>
  <si>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</si>
  <si>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</si>
  <si>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</si>
  <si>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</si>
  <si>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</si>
  <si>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</si>
  <si>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</si>
  <si>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</si>
  <si>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</si>
  <si>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</si>
  <si>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</si>
  <si>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</si>
  <si>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</si>
  <si>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</si>
  <si>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</si>
  <si>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</si>
  <si>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</si>
  <si>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</si>
  <si>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</si>
  <si>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</si>
  <si>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</si>
  <si>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</si>
  <si>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</si>
  <si>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</si>
  <si>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</si>
  <si>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</si>
  <si>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</si>
  <si>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</si>
  <si>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</si>
  <si>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</si>
  <si>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</si>
  <si>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</si>
  <si>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</si>
  <si>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</si>
  <si>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</si>
  <si>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</si>
  <si>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</si>
  <si>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</si>
  <si>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</si>
  <si>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</si>
  <si>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</si>
  <si>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</si>
  <si>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</si>
  <si>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</si>
  <si>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</si>
  <si>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</si>
  <si>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</si>
  <si>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</si>
  <si>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</si>
  <si>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</si>
  <si>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</si>
  <si>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</si>
  <si>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</si>
  <si>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</si>
  <si>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</si>
  <si>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</si>
  <si>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</si>
  <si>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</si>
  <si>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</si>
  <si>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</si>
  <si>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</si>
  <si>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</si>
  <si>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октябрь -ноябрь</t>
  </si>
  <si>
    <t>14.19.31.700.001.00.0715.000000000000</t>
  </si>
  <si>
    <t>Перчатки защитные</t>
  </si>
  <si>
    <t>кожаные</t>
  </si>
  <si>
    <t>Перчатки защитные зимние</t>
  </si>
  <si>
    <t>август -сентябрь</t>
  </si>
  <si>
    <t>октябрь-ноябрь</t>
  </si>
  <si>
    <t>Пара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</si>
  <si>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</si>
  <si>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</si>
  <si>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</si>
  <si>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</si>
  <si>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14.19.43.990.005.00.0796.000000000002</t>
  </si>
  <si>
    <t>Шапка</t>
  </si>
  <si>
    <t xml:space="preserve"> мужская, из шерстяной ткани</t>
  </si>
  <si>
    <t>14.12.30.110.007.00.0796.000000000001</t>
  </si>
  <si>
    <t xml:space="preserve">Подшлемник </t>
  </si>
  <si>
    <t>для ношения под защитной каски, материал хлопок/акрил</t>
  </si>
  <si>
    <t xml:space="preserve">Утепленный </t>
  </si>
  <si>
    <t>32.99.11.900.008.00.0796.000000000000</t>
  </si>
  <si>
    <t xml:space="preserve"> Полумаска</t>
  </si>
  <si>
    <t>Для защиты органов дыхания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</si>
  <si>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</si>
  <si>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</si>
  <si>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</si>
  <si>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Комплект</t>
  </si>
  <si>
    <t>14.19.22.210.003.00.0796.000000000000</t>
  </si>
  <si>
    <t>Футболка-поло</t>
  </si>
  <si>
    <t>мужская, спецодежда, из хлопчатобумажной ткани</t>
  </si>
  <si>
    <t>однотонная мужская футболка с коротким рукавом</t>
  </si>
  <si>
    <t>14.19.42.700.000.00.0796.000000000000</t>
  </si>
  <si>
    <t>Бейсболка</t>
  </si>
  <si>
    <t>спортивная, из хлопчатобумажной ткани</t>
  </si>
  <si>
    <t>Бейсболка (в соответствии с цветом и качеством ткани костюма летнего)</t>
  </si>
  <si>
    <t>14.19.22.110.000.00.0796.000000000000</t>
  </si>
  <si>
    <t>Футболка</t>
  </si>
  <si>
    <t>мужская, спортивная, из хлопчатобумажной ткани, СТ РК 1964-2010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</si>
  <si>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</si>
  <si>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</si>
  <si>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</si>
  <si>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</si>
  <si>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</si>
  <si>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</si>
  <si>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</si>
  <si>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</si>
  <si>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</si>
  <si>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</si>
  <si>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сентябрь-октябрь</t>
  </si>
  <si>
    <t>В течение 30дней после подписания договора</t>
  </si>
  <si>
    <t>Одна пачка</t>
  </si>
  <si>
    <t>17.23.14.500.000.00.5111.000000000050</t>
  </si>
  <si>
    <t>для офисного оборудования, формат А3, плотность 80 г/м2, ГОСТ 6656-76</t>
  </si>
  <si>
    <t>размер 420 мм</t>
  </si>
  <si>
    <t>17.23.13.900.001.01.0778.000000000000</t>
  </si>
  <si>
    <t>Разделитель</t>
  </si>
  <si>
    <t>бумажный, календарный</t>
  </si>
  <si>
    <t>май- декабрь</t>
  </si>
  <si>
    <t>авансовый платеж - 0%, оплата по факту поставленных товаров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</si>
  <si>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</si>
  <si>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</si>
  <si>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</si>
  <si>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</si>
  <si>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</si>
  <si>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</si>
  <si>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</si>
  <si>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</si>
  <si>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</si>
  <si>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</si>
  <si>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</si>
  <si>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</si>
  <si>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</si>
  <si>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</si>
  <si>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</si>
  <si>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</si>
  <si>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</si>
  <si>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</si>
  <si>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</si>
  <si>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</si>
  <si>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 xml:space="preserve">  22.29.25.500.004.01.0796.000000000002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</si>
  <si>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</si>
  <si>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</si>
  <si>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</si>
  <si>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</si>
  <si>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</si>
  <si>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</si>
  <si>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</si>
  <si>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</si>
  <si>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</si>
  <si>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</si>
  <si>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</si>
  <si>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</si>
  <si>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</si>
  <si>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</si>
  <si>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</si>
  <si>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</si>
  <si>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</si>
  <si>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</si>
  <si>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</si>
  <si>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</si>
  <si>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</si>
  <si>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</si>
  <si>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</si>
  <si>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</si>
  <si>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</si>
  <si>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</si>
  <si>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</si>
  <si>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</si>
  <si>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</si>
  <si>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</si>
  <si>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</si>
  <si>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</si>
  <si>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</si>
  <si>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</si>
  <si>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</si>
  <si>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</si>
  <si>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</si>
  <si>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</si>
  <si>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</si>
  <si>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</si>
  <si>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</si>
  <si>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</si>
  <si>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</si>
  <si>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</si>
  <si>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</si>
  <si>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</si>
  <si>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</si>
  <si>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</si>
  <si>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</si>
  <si>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</si>
  <si>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</si>
  <si>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</si>
  <si>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</si>
  <si>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</si>
  <si>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</si>
  <si>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</si>
  <si>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</si>
  <si>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</si>
  <si>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</si>
  <si>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</si>
  <si>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</si>
  <si>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</si>
  <si>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</si>
  <si>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</si>
  <si>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</si>
  <si>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</si>
  <si>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</si>
  <si>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</si>
  <si>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</si>
  <si>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</si>
  <si>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</si>
  <si>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</si>
  <si>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</si>
  <si>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</si>
  <si>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</si>
  <si>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</si>
  <si>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</si>
  <si>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</si>
  <si>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</si>
  <si>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</si>
  <si>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</si>
  <si>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</si>
  <si>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</si>
  <si>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</si>
  <si>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</si>
  <si>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</si>
  <si>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</si>
  <si>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</si>
  <si>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</si>
  <si>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</si>
  <si>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</si>
  <si>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</si>
  <si>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</si>
  <si>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</si>
  <si>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</si>
  <si>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</si>
  <si>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</si>
  <si>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</si>
  <si>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</si>
  <si>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</si>
  <si>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</si>
  <si>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</si>
  <si>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</si>
  <si>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</si>
  <si>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</si>
  <si>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</si>
  <si>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</si>
  <si>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</si>
  <si>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</si>
  <si>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</si>
  <si>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</si>
  <si>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</si>
  <si>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</si>
  <si>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</si>
  <si>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</si>
  <si>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</si>
  <si>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</si>
  <si>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</si>
  <si>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</si>
  <si>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</si>
  <si>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</si>
  <si>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31.00.13.500.001.00.0796.000000000057</t>
  </si>
  <si>
    <t xml:space="preserve">Кресло </t>
  </si>
  <si>
    <t xml:space="preserve"> тканевое, мягкое, на колесиках</t>
  </si>
  <si>
    <t>офисное, ткань в сетку под спину и гобеленом на сиденье</t>
  </si>
  <si>
    <t>31.09.12.350.000.00.0796.000000000000</t>
  </si>
  <si>
    <t>Кровать</t>
  </si>
  <si>
    <t>односпальняя, с матрасом, боковые спинки и основание деревянные</t>
  </si>
  <si>
    <t>31.02.10.500.002.00.0796.000000000000</t>
  </si>
  <si>
    <t>Шкаф</t>
  </si>
  <si>
    <t>навесной, кухонный, материал изготовления из древесных плит</t>
  </si>
  <si>
    <t>Кухонный шкаф для посуды</t>
  </si>
  <si>
    <t>31.01.11.500.000.00.0796.000000000008</t>
  </si>
  <si>
    <t>Стул</t>
  </si>
  <si>
    <t>из кожезаменителя, подлокотники, ножки металлические хромированные</t>
  </si>
  <si>
    <t>Стул офисный</t>
  </si>
  <si>
    <t>25.99.21.300.001.03.0796.000000000000</t>
  </si>
  <si>
    <t>Сейф</t>
  </si>
  <si>
    <t xml:space="preserve"> огневзломостойкий</t>
  </si>
  <si>
    <t>Набор кода кнопочный</t>
  </si>
  <si>
    <t>25.99.21.300.001.02.0796.000000000000</t>
  </si>
  <si>
    <t>взломостойкий</t>
  </si>
  <si>
    <t>27.51.11.100.001.00.0796.000000000010</t>
  </si>
  <si>
    <t>Холодильник</t>
  </si>
  <si>
    <t>двухкамерный, отдельностоящй, объем не менее 300 л, с морозильным отделом</t>
  </si>
  <si>
    <t>27.51.28.390.004.00.0796.000000000016</t>
  </si>
  <si>
    <t>Плита электрическая</t>
  </si>
  <si>
    <t>тип варочной панели традиционный, количество конфорок 4, отдельностоящая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</si>
  <si>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</si>
  <si>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</si>
  <si>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</si>
  <si>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</si>
  <si>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</si>
  <si>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</si>
  <si>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</si>
  <si>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</si>
  <si>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</si>
  <si>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июль-декабрь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</si>
  <si>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</si>
  <si>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</si>
  <si>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</si>
  <si>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</si>
  <si>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</si>
  <si>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</si>
  <si>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</si>
  <si>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</si>
  <si>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100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</si>
  <si>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</si>
  <si>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( 200 л.)</t>
  </si>
  <si>
    <t>Твердый переплет бумвинил с тиснением,печать 4/4 с логотипом, оф100, сшивка, пробивка для шнурования ( 400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</si>
  <si>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</si>
  <si>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</si>
  <si>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</si>
  <si>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</si>
  <si>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</si>
  <si>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</si>
  <si>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</si>
  <si>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</si>
  <si>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</si>
  <si>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</si>
  <si>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</si>
  <si>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</si>
  <si>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</si>
  <si>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</si>
  <si>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17.12.73.390.000.00.0796.000000000000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</si>
  <si>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</si>
  <si>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</si>
  <si>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</si>
  <si>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</si>
  <si>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</si>
  <si>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А4, печать 4/4, выборочный лак, конгреф, веревочки, усиленное дно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</si>
  <si>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</si>
  <si>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</si>
  <si>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</si>
  <si>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</si>
  <si>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</si>
  <si>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</si>
  <si>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</si>
  <si>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32.99.59.900.062.00.0796.000000000000</t>
  </si>
  <si>
    <t xml:space="preserve"> Продукция сувенирная</t>
  </si>
  <si>
    <t xml:space="preserve">Подарочная </t>
  </si>
  <si>
    <t>Эксклюзивный подарочный набор, включающий ручку-роллер и USB-флеш-накопитель емкостью 4 ГБ в картонной подарочной коробке (размер: 17,5 x 7 x 3,5 см). Металл. </t>
  </si>
  <si>
    <t>г. Алматы, пр. Абая, 109 В.</t>
  </si>
  <si>
    <t xml:space="preserve">май-июнь </t>
  </si>
  <si>
    <t>23.41.13.300.005.00.0796.000000000000</t>
  </si>
  <si>
    <t>Статуэтка</t>
  </si>
  <si>
    <t>из фарфора</t>
  </si>
  <si>
    <t>23.13.13.300.002.00.0796.000000000000</t>
  </si>
  <si>
    <t>из стеклокерамики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</si>
  <si>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</si>
  <si>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</si>
  <si>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</si>
  <si>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</si>
  <si>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</si>
  <si>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23.41.11.300.032.00.0704.000000000000</t>
  </si>
  <si>
    <t>Кофейная пара</t>
  </si>
  <si>
    <t>Продукция сувенирная</t>
  </si>
  <si>
    <t>Подарочный набор ручек  включающий шариковую ручку и ручку-роллер с отделкой под дерево в соответствующей подарочной коробке (размер: 18,5 x 9,8 x 5 см). Металл и дерево. </t>
  </si>
  <si>
    <t>26.52.14.500.000.00.0796.000000000000</t>
  </si>
  <si>
    <t xml:space="preserve">Часы </t>
  </si>
  <si>
    <t>настенные, неэлектрические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</si>
  <si>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</si>
  <si>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</si>
  <si>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</si>
  <si>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</si>
  <si>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</si>
  <si>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</si>
  <si>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</si>
  <si>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32.99.21.300.000.00.0796.000000000001</t>
  </si>
  <si>
    <t xml:space="preserve">Зонт </t>
  </si>
  <si>
    <t>от дождя и солнца, без раздвижного стержня</t>
  </si>
  <si>
    <t>14.19.23.580.001.00.0796.000000000000</t>
  </si>
  <si>
    <t>Шейный платок</t>
  </si>
  <si>
    <t>из шелковой пряжи</t>
  </si>
  <si>
    <t>15.12.12.100.005.00.0796.000000000000</t>
  </si>
  <si>
    <t>Портфель</t>
  </si>
  <si>
    <t>для бумаг, из натуральной композиционной кожи, ГОСТ 28631-2005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</si>
  <si>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</si>
  <si>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</si>
  <si>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</si>
  <si>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</si>
  <si>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</si>
  <si>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</si>
  <si>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</si>
  <si>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</si>
  <si>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</si>
  <si>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</si>
  <si>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</si>
  <si>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</si>
  <si>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</si>
  <si>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</si>
  <si>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</si>
  <si>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</si>
  <si>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</si>
  <si>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</si>
  <si>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</si>
  <si>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</si>
  <si>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</si>
  <si>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</si>
  <si>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</si>
  <si>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</si>
  <si>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</si>
  <si>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</si>
  <si>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</si>
  <si>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</si>
  <si>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</si>
  <si>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</si>
  <si>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</si>
  <si>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</si>
  <si>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</si>
  <si>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</si>
  <si>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</si>
  <si>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</si>
  <si>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</si>
  <si>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</si>
  <si>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</si>
  <si>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</si>
  <si>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</si>
  <si>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</si>
  <si>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</si>
  <si>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</si>
  <si>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</si>
  <si>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</si>
  <si>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</si>
  <si>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</si>
  <si>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</si>
  <si>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</si>
  <si>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</si>
  <si>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</si>
  <si>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</si>
  <si>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</si>
  <si>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</si>
  <si>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</si>
  <si>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</si>
  <si>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</si>
  <si>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</si>
  <si>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</si>
  <si>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</si>
  <si>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</si>
  <si>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</si>
  <si>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</si>
  <si>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</si>
  <si>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</si>
  <si>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</si>
  <si>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</si>
  <si>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</si>
  <si>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</si>
  <si>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</si>
  <si>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</si>
  <si>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</si>
  <si>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</si>
  <si>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</si>
  <si>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</si>
  <si>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</si>
  <si>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</si>
  <si>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</si>
  <si>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</si>
  <si>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</si>
  <si>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</si>
  <si>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</si>
  <si>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</si>
  <si>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</si>
  <si>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</si>
  <si>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</si>
  <si>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</si>
  <si>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</si>
  <si>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</si>
  <si>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</si>
  <si>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</si>
  <si>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</si>
  <si>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</si>
  <si>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</si>
  <si>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</si>
  <si>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</si>
  <si>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</si>
  <si>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</si>
  <si>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</si>
  <si>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</si>
  <si>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</si>
  <si>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</si>
  <si>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</si>
  <si>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</si>
  <si>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</si>
  <si>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</si>
  <si>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</si>
  <si>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</si>
  <si>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0%, оплата по факту выполненных работ</t>
  </si>
  <si>
    <t>22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</si>
  <si>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</si>
  <si>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</si>
  <si>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</si>
  <si>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Участие руководства Товарищества  в Конференции  KIOGE 2016</t>
  </si>
  <si>
    <t xml:space="preserve"> авансовый платеж - 0%, оплата по факту оказанных услуг</t>
  </si>
  <si>
    <t>82.30.11.000.000.00.0777.000000000000</t>
  </si>
  <si>
    <t xml:space="preserve"> 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</si>
  <si>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</si>
  <si>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 xml:space="preserve">Услуги по организации Новогоднего утренника для детей с участием сказочных персонажей     
</t>
  </si>
  <si>
    <t>предоплата 70%</t>
  </si>
  <si>
    <t>Услуги по организации корпоративного мероприятия, посвящённого дню работника нефтегазовой промышленности</t>
  </si>
  <si>
    <t>137 У</t>
  </si>
  <si>
    <t>138 У</t>
  </si>
  <si>
    <t>139 У</t>
  </si>
  <si>
    <t>140 У</t>
  </si>
  <si>
    <t>С дополнениями от  09.03.16г. №15Т/36</t>
  </si>
  <si>
    <t>31-1 Т</t>
  </si>
  <si>
    <t>87-1 У</t>
  </si>
  <si>
    <t>88-1 У</t>
  </si>
  <si>
    <t>89-1 У</t>
  </si>
  <si>
    <t>90-1 У</t>
  </si>
  <si>
    <t>91-1 У</t>
  </si>
  <si>
    <t>11, 12, 14, 15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</si>
  <si>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</si>
  <si>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авансовый  платеж-30%, оставшаяся часть в течение 20 рабочих дней с момента подписания акта приемки выполненных работ</t>
  </si>
  <si>
    <t>5-1 Р</t>
  </si>
  <si>
    <t>С изменениями от  16.03.16г. №15Т/38</t>
  </si>
  <si>
    <t>с перфорацией, для документов, размер 235*305 мм</t>
  </si>
  <si>
    <t>пластиковая, шариковая</t>
  </si>
  <si>
    <t>пластиковая, гелевая</t>
  </si>
  <si>
    <t>канцелярский, жидкий</t>
  </si>
  <si>
    <t>Постер</t>
  </si>
  <si>
    <t>Кызылординская обл., г. Аральск, ОАВП "Аральск"</t>
  </si>
  <si>
    <t>6,11,18, 19,20,21</t>
  </si>
  <si>
    <t>AC: 100 - 240 В (автоопределение), 2.5 - 1.3 А, 50 - 60 Гц, PoE, Оперативная память: не менее 64 МБ, Флеш-память: не менее 32 МБ, интерфейс 10/100/1000, SFP 1000BASE-T</t>
  </si>
  <si>
    <t>87-1 Т</t>
  </si>
  <si>
    <t>Карагандинская  обл., п. Агадырь, НПС №8</t>
  </si>
  <si>
    <t>6,11,19,20,21</t>
  </si>
  <si>
    <t>Карагандинская  обл., п.Агадырь, НПС №8</t>
  </si>
  <si>
    <t>88-1 Т</t>
  </si>
  <si>
    <t>11,18,19,20,21</t>
  </si>
  <si>
    <t>89-1 Т</t>
  </si>
  <si>
    <t>90-1 Т</t>
  </si>
  <si>
    <t>11,14,19,20,21</t>
  </si>
  <si>
    <t>течение 30  рабочих дней с момента подписания контракта</t>
  </si>
  <si>
    <t>91-1 Т</t>
  </si>
  <si>
    <t>Карагандинская  обл.,  п. Агадырь, НПС №8</t>
  </si>
  <si>
    <t>11,14,18,19,20,21</t>
  </si>
  <si>
    <t>в течение 30  рабочих дней с момента подписания контракта</t>
  </si>
  <si>
    <t>92-1 Т</t>
  </si>
  <si>
    <t>11,18,20,21</t>
  </si>
  <si>
    <t>Карагандинская  обл., п.Агадырь,  НПС №8</t>
  </si>
  <si>
    <t>93-1 Т</t>
  </si>
  <si>
    <t>свинцово-кислотный необслуживаемый герметичный аккумулятор, VRLA, AGM</t>
  </si>
  <si>
    <t>Карагандинская  обл.,  п.Агадырь, НПС №8</t>
  </si>
  <si>
    <t>94-1 Т</t>
  </si>
  <si>
    <t>С изменениями от  24.03.16г. №15Т/43</t>
  </si>
  <si>
    <t>Сборник законодательных актов, электронная правовая система</t>
  </si>
  <si>
    <t>Сборник законодательных актов и нормативно-технической документации РК, электронная правовая система</t>
  </si>
  <si>
    <t>март, апрель</t>
  </si>
  <si>
    <t>9-1 Т</t>
  </si>
  <si>
    <t>С изменениями от  30.03.16г. №15Т/47</t>
  </si>
  <si>
    <t xml:space="preserve">октябрь-ноябрь </t>
  </si>
  <si>
    <t>14-1 Р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</si>
  <si>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</si>
  <si>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Работы по разработке системы мотивации работников Товарищества, на базе имеющихся КПД/KPI </t>
  </si>
  <si>
    <t xml:space="preserve">  0%  по  факту выполнения работ</t>
  </si>
  <si>
    <t>23 Р</t>
  </si>
  <si>
    <t>7,20,21</t>
  </si>
  <si>
    <t>140-1 У</t>
  </si>
  <si>
    <t>Апрель</t>
  </si>
  <si>
    <t xml:space="preserve">Май-Декабрь  </t>
  </si>
  <si>
    <t>68-2 У</t>
  </si>
  <si>
    <t>69-2 У</t>
  </si>
  <si>
    <t>Услуги по удалению опасных отходов/ имущества/ материалов</t>
  </si>
  <si>
    <t>Услуги по удалению опасных отходов/ имущества/ материалов (захоронение/сжигание/утилизация и аналогичные услуги)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</si>
  <si>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</si>
  <si>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Апрель-Декабрь</t>
  </si>
  <si>
    <t>74-1 У</t>
  </si>
  <si>
    <t>51-1 Т</t>
  </si>
  <si>
    <t>52-1 Т</t>
  </si>
  <si>
    <t>53-1 Т</t>
  </si>
  <si>
    <t>54-1 Т</t>
  </si>
  <si>
    <t>55-1 Т</t>
  </si>
  <si>
    <t>57-1 Т</t>
  </si>
  <si>
    <t>58-1 Т</t>
  </si>
  <si>
    <t>63-1 Т</t>
  </si>
  <si>
    <t>стандартная отключающая способность ICU=55KA/415 V AC 3-полюса</t>
  </si>
  <si>
    <t>64-1 Т</t>
  </si>
  <si>
    <t>82.30.11.000.002.00.0777.000000000000</t>
  </si>
  <si>
    <t>Услуги по организации спортивных и аналогичных мероприятий</t>
  </si>
  <si>
    <t>Услуги по организации/проведению спортивных и аналогичных мероприятий</t>
  </si>
  <si>
    <t>Услуги спортивно-оздоровительного мероприятия</t>
  </si>
  <si>
    <t>141 У</t>
  </si>
  <si>
    <t>С изменениями и дополнениями от  08.04.16г. №15Т/51</t>
  </si>
  <si>
    <t>май-октябрь</t>
  </si>
  <si>
    <t>2-2 Р</t>
  </si>
  <si>
    <t>2-1 Р</t>
  </si>
  <si>
    <t>2 Р</t>
  </si>
  <si>
    <t>Май-
Декабрь</t>
  </si>
  <si>
    <t>15-1 Р</t>
  </si>
  <si>
    <t>27.33.13.600.003.00.0796.000000000001</t>
  </si>
  <si>
    <t>Заземлитель</t>
  </si>
  <si>
    <t>анодный, графитопластовый, комплектный</t>
  </si>
  <si>
    <t>АЗГК-2</t>
  </si>
  <si>
    <t>Карагандинская область, Улытауский район, ГНПС Кумколь</t>
  </si>
  <si>
    <t>В течение 60 дней с даты подписания договора</t>
  </si>
  <si>
    <t>211 Т</t>
  </si>
  <si>
    <t>С изменениями и дополнениями от  13.04.16г. №15Т/55</t>
  </si>
  <si>
    <t>7,8,11,14,22</t>
  </si>
  <si>
    <t>125-1 У</t>
  </si>
  <si>
    <t>126-1 У</t>
  </si>
  <si>
    <t>128-1 У</t>
  </si>
  <si>
    <t>130-3 У</t>
  </si>
  <si>
    <t xml:space="preserve"> май</t>
  </si>
  <si>
    <t>Украина</t>
  </si>
  <si>
    <t>115-1 У</t>
  </si>
  <si>
    <t>11, 12, 14</t>
  </si>
  <si>
    <t xml:space="preserve"> август</t>
  </si>
  <si>
    <t>116-1 У</t>
  </si>
  <si>
    <t xml:space="preserve"> 11, 14</t>
  </si>
  <si>
    <t>С изменениями от  27.04.16г. №15Т/63</t>
  </si>
  <si>
    <t>33.20.39.900.002.00.0999.000000000000</t>
  </si>
  <si>
    <t>Работы по установке (монтажу) программно-аппаратного комплекса</t>
  </si>
  <si>
    <t xml:space="preserve"> Работы по установке (монтажу) программно-аппаратного комплекса</t>
  </si>
  <si>
    <t xml:space="preserve"> установка, монтаж и пуско-наладка ПО "синхронный перевод" для конференц-зала</t>
  </si>
  <si>
    <t>авансовый платеж - 0%, в течении 20 календарных дней с момента подписания акта выполненных работ</t>
  </si>
  <si>
    <t>24 Р</t>
  </si>
  <si>
    <t xml:space="preserve">г. Алматы
</t>
  </si>
  <si>
    <t xml:space="preserve">апрель - декабрь
</t>
  </si>
  <si>
    <t>май - июнь</t>
  </si>
  <si>
    <t>июнь - декабрь</t>
  </si>
  <si>
    <t>21-1 Р</t>
  </si>
  <si>
    <t>С изменениями и дополнениями от  28.04.16г. №15Т/66</t>
  </si>
  <si>
    <t>11,14,23</t>
  </si>
  <si>
    <t>май 2016 - май 2017</t>
  </si>
  <si>
    <t>137-1 У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</si>
  <si>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</si>
  <si>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</si>
  <si>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на реконструкцию вдольтрассовой ВЛ-10кВ на участке 125,63-149,45 км МН Кенкияк-Кумколь</t>
  </si>
  <si>
    <t xml:space="preserve">0% Авансовый платеж. По факту выполненных работ </t>
  </si>
  <si>
    <t>25 Р</t>
  </si>
  <si>
    <t>26 Р</t>
  </si>
  <si>
    <t>26.20.16.970.003.00.0796.000000000005</t>
  </si>
  <si>
    <t>Преобразователь интерфейса</t>
  </si>
  <si>
    <t>RS-232/RS-485 в Ethernet</t>
  </si>
  <si>
    <t xml:space="preserve">Сетевой порт 10/100 Base-T, соединитель RJ-45
Serial - DB9, Ethernet Connectors RJ45
</t>
  </si>
  <si>
    <t>в течение 90 календарных дней с момента подписания договора</t>
  </si>
  <si>
    <t xml:space="preserve">цифровая </t>
  </si>
  <si>
    <t>Матрица 1/5.8" CMOS; 2.5 Мп; Зум: оптический не  менее 30х, цифровой 350х; с картой памяти SD SDHC, SDXC не менее 32 ГБ; LCD-дисплей не менее 2.5 "; Full HD; Автономная работа: не менее 2 ч</t>
  </si>
  <si>
    <t>в течение 30 календарных дней с момента подписания договора</t>
  </si>
  <si>
    <t>27.20.23.900.000.01.0796.000000000003</t>
  </si>
  <si>
    <t>для ИПБ, свинцово-кислотный, напряжение 12 В, емкость 9 А/ч</t>
  </si>
  <si>
    <t>для источника бесперебойного питания TRIMOD</t>
  </si>
  <si>
    <t>26.20.13.000.007.00.0796.000000000000</t>
  </si>
  <si>
    <t>Станция рабочая</t>
  </si>
  <si>
    <t>вычислительная</t>
  </si>
  <si>
    <t xml:space="preserve"> Intel Core i5, DDR3 4Gb, HDD 1Tb,  Сетевые подключения: 2хGigabit Ethernet 10/100/1000 Мбит/с.</t>
  </si>
  <si>
    <t>Intel Core i5, DDR3 4Gb, HDD 1Tb,  Сетевые подключения: 2хGigabit Ethernet 10/100/1000 Мбит/с.</t>
  </si>
  <si>
    <t>26.30.60.000.000.00.0796.000000000001</t>
  </si>
  <si>
    <t>Извещатель охранный</t>
  </si>
  <si>
    <t>радиолучевой</t>
  </si>
  <si>
    <t xml:space="preserve">Извещатель двухпозиционный радиоволновый линейный с рабочей частотой извещателя - 2,45±0,05 ГГц </t>
  </si>
  <si>
    <t>Извещатель двухпозиционный радиоволновый линейный с рабочей частотой извещателя - 9,5±0,25 ГГц</t>
  </si>
  <si>
    <t>26.40.33.900.004.00.0796.000000000000</t>
  </si>
  <si>
    <t>видеорегистратор</t>
  </si>
  <si>
    <t>4-канальный</t>
  </si>
  <si>
    <t xml:space="preserve"> Сетевой </t>
  </si>
  <si>
    <t>на программный продукт (кроме услуг по предоставлению лицензии)</t>
  </si>
  <si>
    <t>License/GSC/Streaming   для активации функции передачи видеопотока</t>
  </si>
  <si>
    <t>26.40.51.800.004.00.0796.000000000000</t>
  </si>
  <si>
    <t>Блок питания</t>
  </si>
  <si>
    <t>для видеокамеры</t>
  </si>
  <si>
    <t>Должен полностью обеспечивать работоспособность оборудования компании GEUTEBRUCK (Аварийный запас)</t>
  </si>
  <si>
    <t>26.30.50.900.003.00.0796.000000000000</t>
  </si>
  <si>
    <t>Прибор приемно-контрольный</t>
  </si>
  <si>
    <t>для управления автоматическими средствами пожаротушения и оповещателями</t>
  </si>
  <si>
    <t xml:space="preserve"> охранно-пожарный, А6-06</t>
  </si>
  <si>
    <t>26.30.30.300.005.00.0796.000000000002</t>
  </si>
  <si>
    <t xml:space="preserve">Переходник </t>
  </si>
  <si>
    <t>высокочастотный, тип вилки - BNC, тип розетки - BNC</t>
  </si>
  <si>
    <t>Переходник системы Phoenix  "гнездо-штекер"для коаксиальных разъемов в линиях передачи сигналов напряжением до 5 В, с предохранителем от всплесков напряжения.</t>
  </si>
  <si>
    <t>26.40.51.800.014.00.0796.000000000000</t>
  </si>
  <si>
    <t>Пульт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</si>
  <si>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</si>
  <si>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</si>
  <si>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26.40.34.000.000.00.0796.000000000034</t>
  </si>
  <si>
    <t xml:space="preserve">Монитор </t>
  </si>
  <si>
    <t>жидкокристаллический, диагональ 40 дюймов, разрешение 1920*1080</t>
  </si>
  <si>
    <t xml:space="preserve">для системы видеоконференцсвязи </t>
  </si>
  <si>
    <t xml:space="preserve">Количество портов -1, разъем последовательного порта DB9 "папа"
</t>
  </si>
  <si>
    <t>май,июнь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</si>
  <si>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</si>
  <si>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</si>
  <si>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</si>
  <si>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</si>
  <si>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</si>
  <si>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</si>
  <si>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</si>
  <si>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</si>
  <si>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</si>
  <si>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</si>
  <si>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</si>
  <si>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</si>
  <si>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</si>
  <si>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</si>
  <si>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</si>
  <si>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</si>
  <si>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</si>
  <si>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участков вдольтрассового проезда нефтепровода Атасу-Алашанькоу</t>
  </si>
  <si>
    <t>Май</t>
  </si>
  <si>
    <t>100% Авансовый платеж.</t>
  </si>
  <si>
    <t>24-1 Р</t>
  </si>
  <si>
    <t>работы по установке (монтажу) программно- аппаратного комплекса "синхронный перевод" (для конференц-зала)</t>
  </si>
  <si>
    <t>май, июнь</t>
  </si>
  <si>
    <t>июль 2016 года -
апрель 2017 года</t>
  </si>
  <si>
    <t>5-2 Р</t>
  </si>
  <si>
    <t>июнь 2016 - июнь 2017</t>
  </si>
  <si>
    <t>130-4 У</t>
  </si>
  <si>
    <t>май 2016 - апрель 2017</t>
  </si>
  <si>
    <t>Июнь  - Декабрь</t>
  </si>
  <si>
    <t xml:space="preserve"> Июнь, Июль</t>
  </si>
  <si>
    <t>Июль  - Декабрь</t>
  </si>
  <si>
    <t>25-1 Р</t>
  </si>
  <si>
    <t>Июнь, Июль</t>
  </si>
  <si>
    <t>Июль-Декабрь</t>
  </si>
  <si>
    <t>2-3 Р</t>
  </si>
  <si>
    <t>6,11,14</t>
  </si>
  <si>
    <t>Воздуховыпускной и дренажный шаровый кран DN 1", class 900, 
NPT 1"-11,5
Материал: LF2/нержавеющая сталь
Тип привода: ручной
Рабочая среда: нефть
Температура окружающей среды: – 40 +45  С°</t>
  </si>
  <si>
    <t>июнь, июль, август</t>
  </si>
  <si>
    <t>в течение 120 календарных дней с даты подписания сторонами договора</t>
  </si>
  <si>
    <t>60-1 Т</t>
  </si>
  <si>
    <t>Воздуховыпускной и дренажный шаровый кран    DN 1", class 600, 
NPT 1"-11,5
Материал: LF2/нержавеющая сталь
Тип привода: ручной
Рабочая среда: нефть
Температура окружающей среды:  – 40 +45 С°</t>
  </si>
  <si>
    <t>61-1 Т</t>
  </si>
  <si>
    <t>73-1 Т</t>
  </si>
  <si>
    <t>74-1 Т</t>
  </si>
  <si>
    <t>8,15,22</t>
  </si>
  <si>
    <t>июль, август</t>
  </si>
  <si>
    <t>174-1 Т</t>
  </si>
  <si>
    <t>175-1 Т</t>
  </si>
  <si>
    <t>176-1 Т</t>
  </si>
  <si>
    <t>25.73.40.190.002.00.0796.000000000000</t>
  </si>
  <si>
    <t>Рулетка</t>
  </si>
  <si>
    <t>длина 5 м</t>
  </si>
  <si>
    <t>Для производственного персонала</t>
  </si>
  <si>
    <t>25.91.11.000.000.00.0796.000000000002</t>
  </si>
  <si>
    <t>Контейнер</t>
  </si>
  <si>
    <t>для хранения продуктов питания, металлический</t>
  </si>
  <si>
    <t>Объем 1,5 кг. (для производственного персонала)</t>
  </si>
  <si>
    <t>32.99.59.600.002.00.0796.000000000003</t>
  </si>
  <si>
    <t>Термос</t>
  </si>
  <si>
    <t>металлический, бытовой, объем 3 л</t>
  </si>
  <si>
    <t>Для пищи (для производственного персонала)</t>
  </si>
  <si>
    <t>32.99.59.600.002.00.0796.000000000001</t>
  </si>
  <si>
    <t>металлический, бытовой, объем более 0,75 л</t>
  </si>
  <si>
    <t>Для чая 1л. (для производственного персонала)</t>
  </si>
  <si>
    <t>28.94.21.300.005.00.0796.000000000000</t>
  </si>
  <si>
    <t>гладильная</t>
  </si>
  <si>
    <t>27.51.23.730.000.00.0796.000000000000</t>
  </si>
  <si>
    <t>Электроутюг</t>
  </si>
  <si>
    <t>с пароувлажнением, подошва из титана</t>
  </si>
  <si>
    <t>13.92.12.530.002.00.0839.000000000005</t>
  </si>
  <si>
    <t>Комплект постельного белья</t>
  </si>
  <si>
    <t>из хлопка, двуспальный, состоит из одного пододеяльника,одной простыни, четырех наволочек, плотность плетения высокая (85-120 нитей/см2), ГОСТ 31307-2005</t>
  </si>
  <si>
    <t>32.99.59.900.010.00.0796.000000000000</t>
  </si>
  <si>
    <t>Флагшток</t>
  </si>
  <si>
    <t>металлический</t>
  </si>
  <si>
    <t>С логотипом</t>
  </si>
  <si>
    <t>58.11.16.000.000.00.0796.000000000001</t>
  </si>
  <si>
    <t>Карта</t>
  </si>
  <si>
    <t>географическая</t>
  </si>
  <si>
    <t>Карта Республики Казахстан</t>
  </si>
  <si>
    <t>58.11.16.000.000.00.0796.000000000009</t>
  </si>
  <si>
    <t>схема магистральных трубопроводов</t>
  </si>
  <si>
    <t>по Республике Казахстан</t>
  </si>
  <si>
    <t>31.03.12.900.000.01.0796.000000000001</t>
  </si>
  <si>
    <t>Матрац</t>
  </si>
  <si>
    <t>ортопедический, пружинные матрацы с памятью, полиуретановый</t>
  </si>
  <si>
    <t>200*120*20 см. (для производственного персонала)</t>
  </si>
  <si>
    <t>13.92.14.300.006.01.0796.000000000007</t>
  </si>
  <si>
    <t>Полотенце</t>
  </si>
  <si>
    <t>туалетное, из махровой ткани, размер 50*70 см, ГОСТ 11027-80</t>
  </si>
  <si>
    <t>13.92.24.931.000.00.0796.000000000000</t>
  </si>
  <si>
    <t>Одеяло</t>
  </si>
  <si>
    <t>пуховое, размер 150*200 см, полуторное, ГОСТ 30332-95</t>
  </si>
  <si>
    <t>13.92.16.900.001.01.0796.000000000022</t>
  </si>
  <si>
    <t>Покрывало</t>
  </si>
  <si>
    <t>спальное, жаккардовое, размер 128х205см</t>
  </si>
  <si>
    <t>13.92.24.932.000.01.0796.000000000000</t>
  </si>
  <si>
    <t>Подушка</t>
  </si>
  <si>
    <t>спальная, с верхом из хлопчатобумажных тканей, пухо-перьевой наполнитель, размер 70*70 см, ГОСТ 30332-95</t>
  </si>
  <si>
    <t>22.29.23.700.007.00.0796.000000000000</t>
  </si>
  <si>
    <t>Вешалка-плечики</t>
  </si>
  <si>
    <t>пластмассовая</t>
  </si>
  <si>
    <t>31.01.12.500.002.00.0796.000000000005</t>
  </si>
  <si>
    <t>Вешалка</t>
  </si>
  <si>
    <t>стоячая на 3-х ножках, металлическая, для одежды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</si>
  <si>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</si>
  <si>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</si>
  <si>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</si>
  <si>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</si>
  <si>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</si>
  <si>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</si>
  <si>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</si>
  <si>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</si>
  <si>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</si>
  <si>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</si>
  <si>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</si>
  <si>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</si>
  <si>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</si>
  <si>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</si>
  <si>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</si>
  <si>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</si>
  <si>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</si>
  <si>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С изменениями и дополнениями от  01.06.16г. №15Т/78</t>
  </si>
  <si>
    <t>август, сентябрь</t>
  </si>
  <si>
    <t>октябрь, ноябрь</t>
  </si>
  <si>
    <t>106-1 Т</t>
  </si>
  <si>
    <t>107-1 Т</t>
  </si>
  <si>
    <t>109-1 Т</t>
  </si>
  <si>
    <t>110-1 Т</t>
  </si>
  <si>
    <t>111-1 Т</t>
  </si>
  <si>
    <t>112-1 Т</t>
  </si>
  <si>
    <t>113-1 Т</t>
  </si>
  <si>
    <t>8,14,15,22</t>
  </si>
  <si>
    <t>сентябрь, октябрь</t>
  </si>
  <si>
    <t>В течение 30 календарных дней, после подписания договора</t>
  </si>
  <si>
    <t>117-1 Т</t>
  </si>
  <si>
    <t>118-1 Т</t>
  </si>
  <si>
    <t>181-1 Т</t>
  </si>
  <si>
    <t>182-1 Т</t>
  </si>
  <si>
    <t>июль, декабрь (по заявке)</t>
  </si>
  <si>
    <t>июнь, июль</t>
  </si>
  <si>
    <t>183-1 Т</t>
  </si>
  <si>
    <t>184-1 Т</t>
  </si>
  <si>
    <t>185-1 Т</t>
  </si>
  <si>
    <t>186-1 Т</t>
  </si>
  <si>
    <t>187-1 Т</t>
  </si>
  <si>
    <t>188-1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</si>
  <si>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</si>
  <si>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</si>
  <si>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</si>
  <si>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</si>
  <si>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</si>
  <si>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</si>
  <si>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</si>
  <si>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</si>
  <si>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</si>
  <si>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11</t>
  </si>
  <si>
    <t xml:space="preserve"> июнь</t>
  </si>
  <si>
    <t>115-2 У</t>
  </si>
  <si>
    <t>6, 8,11,15,19,20,21,22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</si>
  <si>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 (аварийный запас)</t>
  </si>
  <si>
    <t>59-1 Т</t>
  </si>
  <si>
    <t xml:space="preserve"> 6,11,19,20,21</t>
  </si>
  <si>
    <t>циркуляционный с сухим ротором, с фланцевым соединением, подача Q =85,7 м3, напор H = 29,8 м (аварийный запас)</t>
  </si>
  <si>
    <t>97-1Т</t>
  </si>
  <si>
    <t xml:space="preserve"> 6, 11,12</t>
  </si>
  <si>
    <t>License/GSC/Streaming   для активации функции передачи видеопотока (аварийный запас)</t>
  </si>
  <si>
    <t>221-1 Т</t>
  </si>
  <si>
    <t xml:space="preserve"> 26.51.52.700.003.00.0796.000000000007</t>
  </si>
  <si>
    <t xml:space="preserve">Мановакуумметр </t>
  </si>
  <si>
    <t xml:space="preserve">  коррозионностойкий   </t>
  </si>
  <si>
    <t>диапазон измерений избыточного давления, разряжения:-0,1 -0,2 МПа; номинальный размер корпуса: 160 мм.                      (аварийный запас)</t>
  </si>
  <si>
    <t>г. Алматы, пр. Абая, 109В</t>
  </si>
  <si>
    <t>26.51.52.700.002.00.0796.000000000358</t>
  </si>
  <si>
    <t xml:space="preserve">манометр </t>
  </si>
  <si>
    <t>технический, диаметр корпуса 160 мм, класс точности 1,6, диапазон показаний 0-100</t>
  </si>
  <si>
    <t>диапазон измерений избыточного давления: 0-0,4 МПа;                               измеряемая среда - нефть. (аварийный запас)</t>
  </si>
  <si>
    <t>26.51.52.700.002.00.0796.000000000079</t>
  </si>
  <si>
    <t>манометр</t>
  </si>
  <si>
    <t>технический, для измерения избыточного и вакуумметрического постоянного и переменного давления некристаллизующихся жидкостей, газа и пара, диаметр  корпуса 100 мм, класс точности 1, диапазон показаний 0-1, ГОСТ 2405-88</t>
  </si>
  <si>
    <t>26.51.52.750.000.00.0796.000000000020</t>
  </si>
  <si>
    <t>технический, диаметр корпуса 100 мм, класс точности 1, диапазон показаний 0-10</t>
  </si>
  <si>
    <t xml:space="preserve">измеряемый параметр: избыточное давление; измеряемая среда: вода;          (аварийный запас) </t>
  </si>
  <si>
    <t>26.51.52.700.002.00.0796.000000000320</t>
  </si>
  <si>
    <t>диаметр корпуса 160 мм, класс точности 1, диапазон показаний 0-10</t>
  </si>
  <si>
    <t>26.51.52.700.002.00.0796.000000000321</t>
  </si>
  <si>
    <t>диаметр корпуса 160 мм, класс точности 1, диапазон показаний 0-4</t>
  </si>
  <si>
    <t>измеряемый параметр: избыточное давление; измеряемая среда: нефть;         (аварийный запас)</t>
  </si>
  <si>
    <t>26.51.52.750.000.00.0796.000000000010</t>
  </si>
  <si>
    <t>технический, диаметр корпуса 160 мм, класс точности 1, диапазон показаний 0-100</t>
  </si>
  <si>
    <t xml:space="preserve"> измеряемый параметр: избыточное давление; измеряемая среда: нефть;        (аварийный запас) </t>
  </si>
  <si>
    <t>26.51.53.100.004.00.0796.000000000003</t>
  </si>
  <si>
    <t xml:space="preserve">Газоанализатор </t>
  </si>
  <si>
    <t>для определения содержания углекислого газа</t>
  </si>
  <si>
    <t>28.92.61.300.110.00.0796.000000000000</t>
  </si>
  <si>
    <t>Датчик вибрации</t>
  </si>
  <si>
    <t>для насосного агрегата</t>
  </si>
  <si>
    <t xml:space="preserve">Диапазон измерения: 0-25 мм/с
Выходной сигнал: 4...20 мА пропорциональный виброскорости.
Частотный диапазон: от 2 до 1500 Гц (стандартный вибропреобразователь виброскорости без дополнительного корпуса)      (аварийный запас)  
</t>
  </si>
  <si>
    <t>26.51.12.590.013.00.0796.000000000003</t>
  </si>
  <si>
    <t xml:space="preserve">Уровнемер </t>
  </si>
  <si>
    <t>радарный</t>
  </si>
  <si>
    <t>диапазон давления: от -1 до +40 бар; микроимпульсный принцип измерения жидких продуктов                                  (аварийный запас)</t>
  </si>
  <si>
    <t>26.51.43.590.005.00.0796.000000000000</t>
  </si>
  <si>
    <t>Преобразователь</t>
  </si>
  <si>
    <t>измерительный, напряжение переменного тока, ГОСТ 28167-98</t>
  </si>
  <si>
    <t xml:space="preserve">рабочий диапазон температур: от -30ºС до +60º степень защиты: IP65 диапазон измерений:  0-500 В                   (аварийный запас)  </t>
  </si>
  <si>
    <t>26.20.30.300.000.00.0796.000000000001</t>
  </si>
  <si>
    <t>KVM-переключатель</t>
  </si>
  <si>
    <t xml:space="preserve">порты USB/PS/2/VGA, количество подключений до 8 компьютеров/серверов </t>
  </si>
  <si>
    <t>переключатель восьмипортовый; рабочее напряжение 100 - 240 В переменного тока: частота: 50-60 Гц                                            (аварийный запас)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</si>
  <si>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</si>
  <si>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                              (аварийный запас)</t>
  </si>
  <si>
    <t>26.20.21.300.002.00.0796.000000000219</t>
  </si>
  <si>
    <t xml:space="preserve"> Диск  жесткий </t>
  </si>
  <si>
    <t>размер 3,5", интерфейс SATA 3 ГГц/с, объем буфера 16 Мб, количество оборотов шпинделя 7200 об/м, емкость 1 Тб</t>
  </si>
  <si>
    <t xml:space="preserve">для массива хранения данных  (аварийный запас)   </t>
  </si>
  <si>
    <t>26.20.40.000.112.00.0796.000000000005</t>
  </si>
  <si>
    <t>для обеспечения напряжения постоянного тока</t>
  </si>
  <si>
    <t xml:space="preserve">максимальный выходной ток: 1500 мА, выходное напряжение: 12 В; рабочее напряжение: 220 В; габариные размеры 88х32х70 мм                 (аварийный запас)  </t>
  </si>
  <si>
    <t>для массива хранения данных   (аварийный запас)</t>
  </si>
  <si>
    <t xml:space="preserve">8 Гб/с Fibre Channel
24 порта
общая пропускная способность коммутаторов: 384 Гб/с             (аварийный запас)  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</si>
  <si>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</si>
  <si>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</si>
  <si>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 xml:space="preserve">Процессор:Intel Xeon E5-2640 v3 2.6GHz,20M Cache,8.00GT/s QPI,Turbo,HT, 8C/16T (90W) Max Mem 1866MHz                     (аварийный запас) </t>
  </si>
  <si>
    <r>
      <t xml:space="preserve"> диапазон измерений: 0 -0,6 МПа; измеряемый параметр: избыточное давление; измеряемая среда: нефть;</t>
    </r>
    <r>
      <rPr>
        <sz val="10"/>
        <color rgb="FFFF0000"/>
        <rFont val="Times New Roman"/>
        <family val="1"/>
        <charset val="204"/>
      </rPr>
      <t xml:space="preserve">         </t>
    </r>
    <r>
      <rPr>
        <sz val="10"/>
        <rFont val="Times New Roman"/>
        <family val="1"/>
        <charset val="204"/>
      </rPr>
      <t>(аварийный запас)</t>
    </r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</si>
  <si>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</si>
  <si>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</si>
  <si>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</si>
  <si>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</si>
  <si>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</si>
  <si>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</si>
  <si>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</si>
  <si>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</si>
  <si>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</si>
  <si>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</si>
  <si>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</si>
  <si>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</si>
  <si>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</si>
  <si>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</si>
  <si>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</si>
  <si>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</si>
  <si>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</si>
  <si>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</si>
  <si>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</si>
  <si>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Октябрь, Ноябрь</t>
  </si>
  <si>
    <t>Ноябрь-Декабрь</t>
  </si>
  <si>
    <t>100%  Авансовый платеж.</t>
  </si>
  <si>
    <t>Работы по проведению комплексной вневедомственной экспертизе рабочего проекта реконструкцию оборудования ГНПС Кенкияк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</si>
  <si>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</si>
  <si>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</si>
  <si>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</si>
  <si>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Июнь,Июль</t>
  </si>
  <si>
    <t>Карагандинсая область</t>
  </si>
  <si>
    <t>Июль 2016 -Июнь 2017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</si>
  <si>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</si>
  <si>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</si>
  <si>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</si>
  <si>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</si>
  <si>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</si>
  <si>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27 Р</t>
  </si>
  <si>
    <t>28 Р</t>
  </si>
  <si>
    <t>29 Р</t>
  </si>
  <si>
    <t>30 Р</t>
  </si>
  <si>
    <t>31 Р</t>
  </si>
  <si>
    <t>32 Р</t>
  </si>
  <si>
    <t>33 Р</t>
  </si>
  <si>
    <t>С изменениями и дополнениями от  08.06.16г. №15Т/82</t>
  </si>
  <si>
    <t>108-1 Т</t>
  </si>
  <si>
    <t>27.12.10.900.010.00.0839.000000000000</t>
  </si>
  <si>
    <t>Высоковольтный, вакуумный</t>
  </si>
  <si>
    <t>Колонковый вакуумный выключатель наружной установки 40,5 кВ</t>
  </si>
  <si>
    <t>Июль, август</t>
  </si>
  <si>
    <t>EXW</t>
  </si>
  <si>
    <t>262 Т</t>
  </si>
  <si>
    <t>Август-
сентябрь</t>
  </si>
  <si>
    <t>Приказ от  20.01.16г. №15Т/4</t>
  </si>
  <si>
    <t>14.19.12.110.000.00.0839.000000000000</t>
  </si>
  <si>
    <t>Костюм</t>
  </si>
  <si>
    <t>мужской, спортивный, трикотажный, из хлопчатобумажной пряжи, ГОСТ 31410-2009</t>
  </si>
  <si>
    <t xml:space="preserve">июнь </t>
  </si>
  <si>
    <t>15.20.29.500.000.00.0715.000000000002</t>
  </si>
  <si>
    <t>Кроссовки</t>
  </si>
  <si>
    <t>мужские, из натуральной кожи, спортивные, летние, ГОСТ 26167-2005</t>
  </si>
  <si>
    <t>14.14.30.100.001.00.0839.000000000000</t>
  </si>
  <si>
    <t>Майка с шортами</t>
  </si>
  <si>
    <t>мужская, трикотажные, из хлопчатобумажной пряжи, ГОСТ 31408-2009</t>
  </si>
  <si>
    <t>Профессиональная игровая, для волейбола, баскетбола, футбола и бега</t>
  </si>
  <si>
    <t>14.31.10.900.001.00.0715.000000000000</t>
  </si>
  <si>
    <t>Гетры</t>
  </si>
  <si>
    <t>спортивные, из хлопчатобумажной пряжи, ГОСТ 8541-94</t>
  </si>
  <si>
    <t>15.20.21.000.005.00.0715.000000000000</t>
  </si>
  <si>
    <t>Бутсы</t>
  </si>
  <si>
    <t>мужские, для футбола, из кожи</t>
  </si>
  <si>
    <t>263 Т</t>
  </si>
  <si>
    <t>264 Т</t>
  </si>
  <si>
    <t>265 Т</t>
  </si>
  <si>
    <t>266 Т</t>
  </si>
  <si>
    <t>267 Т</t>
  </si>
  <si>
    <t>268 Т</t>
  </si>
  <si>
    <t>269 Т</t>
  </si>
  <si>
    <t>0%  авансовый платеж. По факту поставки товара</t>
  </si>
  <si>
    <t>29-1 Т</t>
  </si>
  <si>
    <t>Сентябрь,Октябрь</t>
  </si>
  <si>
    <t>30-1 Т</t>
  </si>
  <si>
    <t>105-1 Т</t>
  </si>
  <si>
    <t>106-2 Т</t>
  </si>
  <si>
    <t>октябрь- ноябрь</t>
  </si>
  <si>
    <t>107-2 Т</t>
  </si>
  <si>
    <t>108-2 Т</t>
  </si>
  <si>
    <t>109-2 Т</t>
  </si>
  <si>
    <t>110-2 Т</t>
  </si>
  <si>
    <t>111-2 Т</t>
  </si>
  <si>
    <t>112-2 Т</t>
  </si>
  <si>
    <t>113-2 Т</t>
  </si>
  <si>
    <t>114-1 Т</t>
  </si>
  <si>
    <t>115-1 Т</t>
  </si>
  <si>
    <t>октябрь,ноябрь</t>
  </si>
  <si>
    <t>116-1 Т</t>
  </si>
  <si>
    <t>173-1 Т</t>
  </si>
  <si>
    <t>177-1 Т</t>
  </si>
  <si>
    <t>178-1 Т</t>
  </si>
  <si>
    <t>179-1 Т</t>
  </si>
  <si>
    <t>180-1 Т</t>
  </si>
  <si>
    <t>183-2 Т</t>
  </si>
  <si>
    <t>июль- декабрь (по заявке)</t>
  </si>
  <si>
    <t>184-2 Т</t>
  </si>
  <si>
    <t>185-2 Т</t>
  </si>
  <si>
    <t>186-2 Т</t>
  </si>
  <si>
    <t>187-2 Т</t>
  </si>
  <si>
    <t>188-2 Т</t>
  </si>
  <si>
    <t>189-2 Т</t>
  </si>
  <si>
    <t>190-2 Т</t>
  </si>
  <si>
    <t>191-2 Т</t>
  </si>
  <si>
    <t>192-2 Т</t>
  </si>
  <si>
    <t>193-2 Т</t>
  </si>
  <si>
    <t>194-2 Т</t>
  </si>
  <si>
    <t>195-2 Т</t>
  </si>
  <si>
    <t>196-2 Т</t>
  </si>
  <si>
    <t>197-2 Т</t>
  </si>
  <si>
    <t>14-2 Р</t>
  </si>
  <si>
    <t>сентябрь,октябрь</t>
  </si>
  <si>
    <t>22-1 Р</t>
  </si>
  <si>
    <t>106-1 У</t>
  </si>
  <si>
    <t>107-1 У</t>
  </si>
  <si>
    <t>111-1 У</t>
  </si>
  <si>
    <t>112-1 У</t>
  </si>
  <si>
    <t>113-1 У</t>
  </si>
  <si>
    <t>117-1 У</t>
  </si>
  <si>
    <t>118-1 У</t>
  </si>
  <si>
    <t>119-1 У</t>
  </si>
  <si>
    <t>120-1 У</t>
  </si>
  <si>
    <t>Сентябрь, Октябрь</t>
  </si>
  <si>
    <t>121-1 У</t>
  </si>
  <si>
    <t>124-1 У</t>
  </si>
  <si>
    <t>134 -1У</t>
  </si>
  <si>
    <t>138-1 У</t>
  </si>
  <si>
    <t>139-1У</t>
  </si>
  <si>
    <t>140-2 У</t>
  </si>
  <si>
    <t>123-1 У</t>
  </si>
  <si>
    <t>С  дополнениями от  17.06.16г. №15Т/84</t>
  </si>
  <si>
    <t>С изменениями от  17.06.16г. №15Т/85</t>
  </si>
  <si>
    <t>42.11.20.335.006.00.0999.000000000000</t>
  </si>
  <si>
    <t>Работы по реконструкции автомобильной дороги</t>
  </si>
  <si>
    <t>Работы по реконструкции участков вдольтрассового проезда магистрального нефтепровода «Атасу-Алашанькоу» км 328 – км 340</t>
  </si>
  <si>
    <t>Июль, Август</t>
  </si>
  <si>
    <t>Карагандинская области</t>
  </si>
  <si>
    <t>Август-декабрь</t>
  </si>
  <si>
    <t xml:space="preserve">30% Авансовый платеж.  Ежемесячно по факту выполненных работ </t>
  </si>
  <si>
    <t>34 Р</t>
  </si>
  <si>
    <t>Авторский надзор за 
работами по реконструкции участков вдольтрассового проезда магистрального нефтепровода «Атасу-Алашанькоу» км 328 – км 340</t>
  </si>
  <si>
    <t xml:space="preserve">0% Авансовый платеж.  Ежемесячно по факту оказанных услуг </t>
  </si>
  <si>
    <t>Технический надзор за 
работами по реконструкции участков вдольтрассового проезда магистрального нефтепровода «Атасу-Алашанькоу» км 328 – км 340</t>
  </si>
  <si>
    <t>142 У</t>
  </si>
  <si>
    <t>143 У</t>
  </si>
  <si>
    <t>июнь,июль</t>
  </si>
  <si>
    <t>август-декабрь</t>
  </si>
  <si>
    <t>134 -2У</t>
  </si>
  <si>
    <t xml:space="preserve">7, 11, 14, 20, 21 </t>
  </si>
  <si>
    <t>сентябрь-декабрь</t>
  </si>
  <si>
    <t>106-2 У</t>
  </si>
  <si>
    <t xml:space="preserve">3, 4, 5, 6, 7, 14, 20, 21 </t>
  </si>
  <si>
    <t>69.20.22.000.001.00.0777.000000000000</t>
  </si>
  <si>
    <t>Услуги по осуществлению проверки/обзору/анализу по налогам</t>
  </si>
  <si>
    <t>Услуга по проведению налогового обзора правильности, своевременности и полноты исчисления налогов за 2015 год</t>
  </si>
  <si>
    <t>107-2 У</t>
  </si>
  <si>
    <t>апрель, май</t>
  </si>
  <si>
    <t>в течение 60 календарных дней с даты подписания сторонами договора</t>
  </si>
  <si>
    <t>51-2 Т</t>
  </si>
  <si>
    <t>55-2 Т</t>
  </si>
  <si>
    <t>cстандартная отключающая способность ICU=55KA/415 V AC 3-полюса</t>
  </si>
  <si>
    <t>64-2 Т</t>
  </si>
  <si>
    <t>7,11,14,19,20,21</t>
  </si>
  <si>
    <t>в течение 90 календарных дней с даты подписания сторонами договора</t>
  </si>
  <si>
    <t>69-1 Т</t>
  </si>
  <si>
    <t>98-1 Т</t>
  </si>
  <si>
    <t xml:space="preserve"> подписка  на журналы:                                1.ТЭК России Нефтегазодобывающая и нефтеперерабатывающая промышленность                           2. Трубопроводный транспорт теория и практика 3. Нефть  и газ Казахстана-Oil&amp;Gas of Kazakhstan</t>
  </si>
  <si>
    <t>144 У</t>
  </si>
  <si>
    <t>19,20,21</t>
  </si>
  <si>
    <t>177-2 Т</t>
  </si>
  <si>
    <t>178-2 Т</t>
  </si>
  <si>
    <t>20.59.41.990.002.24.0166.000000000000</t>
  </si>
  <si>
    <t>Смазка</t>
  </si>
  <si>
    <t>синтетическая, на основе силиконов</t>
  </si>
  <si>
    <t>Mokveld XP-Grease для  регулятора давления  (аварийный запас)</t>
  </si>
  <si>
    <t>июль, август, сентябрь</t>
  </si>
  <si>
    <t>до 30.11.2016</t>
  </si>
  <si>
    <t>166</t>
  </si>
  <si>
    <t>кг</t>
  </si>
  <si>
    <t>22.19.73.100.010.00.0839.000000000000</t>
  </si>
  <si>
    <t>Комплект резино-технических изделий</t>
  </si>
  <si>
    <t>ремонтный</t>
  </si>
  <si>
    <t>для  регулятора давления (аварийный запас)</t>
  </si>
  <si>
    <t>28.14.20.000.015.00.0796.000000000004</t>
  </si>
  <si>
    <t>Прокладка</t>
  </si>
  <si>
    <t>спирально-навитая, межфланцевая</t>
  </si>
  <si>
    <t>RZD-RQX 20" ANSI600 для  регулятора давления (аварийный запас)</t>
  </si>
  <si>
    <t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(аварийный запас)</t>
  </si>
  <si>
    <t>Карагандинская область, п. Агадырь, НПС 8</t>
  </si>
  <si>
    <t>для клапан сброса давления с азотным приводом WHXY41F/Y-300lb 10”  (аварийный запас)</t>
  </si>
  <si>
    <t>28.13.14.100.000.01.0839.000000000000</t>
  </si>
  <si>
    <t xml:space="preserve"> погружной, тип ЭЦВ</t>
  </si>
  <si>
    <t>Подача: Q=1.8 м3/ч., Напор: Н=83 м., Сила тока: 3,2А., Электродвигатель: 1,1 кВт., V=3~400, Промышленная частота f-50 (аварийный запас)</t>
  </si>
  <si>
    <t xml:space="preserve"> 839</t>
  </si>
  <si>
    <t>22.19.20.300.000.00.0796.000000000050</t>
  </si>
  <si>
    <t xml:space="preserve">Кольцо </t>
  </si>
  <si>
    <t>уплотнительное, резиновое, к фильтру грязеуловителю</t>
  </si>
  <si>
    <t>НВР WS1,2х2,0-5/1 (аварийный запас)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</si>
  <si>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</si>
  <si>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</si>
  <si>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</si>
  <si>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</si>
  <si>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</si>
  <si>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</si>
  <si>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</si>
  <si>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</si>
  <si>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68.31.16.200.000.00.0777.000000000000</t>
  </si>
  <si>
    <t>Услуги по оценке имущества</t>
  </si>
  <si>
    <t>Комплекс услуг по оценке имущества</t>
  </si>
  <si>
    <t>оценка волоконно – оптического кабеля</t>
  </si>
  <si>
    <t>145 У</t>
  </si>
  <si>
    <t>С изменениями и дополнениями от 24.06.16г. №15Т/90</t>
  </si>
  <si>
    <t>С изменениями от  04.07.16г. №15Т/96</t>
  </si>
  <si>
    <t>87-2 Т</t>
  </si>
  <si>
    <t>88-2 Т</t>
  </si>
  <si>
    <t>6,8,11,14,15,20,21</t>
  </si>
  <si>
    <t>125-2 У</t>
  </si>
  <si>
    <t>переподготовка работников</t>
  </si>
  <si>
    <t>июль- август</t>
  </si>
  <si>
    <t>предоплата-50 %</t>
  </si>
  <si>
    <t>126-2 У</t>
  </si>
  <si>
    <t>сентябрь- декабрь</t>
  </si>
  <si>
    <t>6,11,14,20,21</t>
  </si>
  <si>
    <t>127-1 У</t>
  </si>
  <si>
    <t xml:space="preserve">повышение квалификации работников </t>
  </si>
  <si>
    <t>сентябрь- ноябрь</t>
  </si>
  <si>
    <t>128-2 У</t>
  </si>
  <si>
    <t>сентябрь- октябрь</t>
  </si>
  <si>
    <t>С  дополнениями от  04.07.16г. №15Т/97</t>
  </si>
  <si>
    <t>62.01.11.900.006.00.0999.000000000000</t>
  </si>
  <si>
    <t>Работы по созданию (разработке) информационной системы</t>
  </si>
  <si>
    <t>Работа по созданию (разработке) веб-сайта Товарищества</t>
  </si>
  <si>
    <t>35 Р</t>
  </si>
  <si>
    <t>63.11.12.000.000.00.0777.000000000000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</si>
  <si>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</si>
  <si>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</si>
  <si>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146 У</t>
  </si>
  <si>
    <t>С  дополнениями от  07.07.16г. №15Т/100</t>
  </si>
  <si>
    <t>Курс повышения квалификации (для бухгалтеров)</t>
  </si>
  <si>
    <t>август - декабрь</t>
  </si>
  <si>
    <t>Новеллы Нового трудового кодекса РК</t>
  </si>
  <si>
    <t>Правила закупок товаров, работ и услуг АО "Самрук-Казына"</t>
  </si>
  <si>
    <t xml:space="preserve">июль </t>
  </si>
  <si>
    <t>Электронный архив. Организация хранения электронных документов</t>
  </si>
  <si>
    <t xml:space="preserve">июль, август </t>
  </si>
  <si>
    <t xml:space="preserve">Оценка достоверности финансовой отчетности </t>
  </si>
  <si>
    <t>Тайм менеджмент, управление временем</t>
  </si>
  <si>
    <t>ноябрь, декабрь</t>
  </si>
  <si>
    <t>Стратегия бизнеса и перевод стратегии на операционный уровень</t>
  </si>
  <si>
    <t>147 У</t>
  </si>
  <si>
    <t>148 У</t>
  </si>
  <si>
    <t>149 У</t>
  </si>
  <si>
    <t>150 У</t>
  </si>
  <si>
    <t>151 У</t>
  </si>
  <si>
    <t>152 У</t>
  </si>
  <si>
    <t>153 У</t>
  </si>
  <si>
    <t>RS-485 MODBUS RTU; HART, IP67              (аварийный запас МН Атасу-Алашанькоу)</t>
  </si>
  <si>
    <t>июнь -июль</t>
  </si>
  <si>
    <t>3,5,6,11</t>
  </si>
  <si>
    <t>26.51.53.100.004.00.0796.000000000006</t>
  </si>
  <si>
    <t>стационарный, инфракрасный, для определения окиси углеводородного газа</t>
  </si>
  <si>
    <t>диапазон обнаружения: 0-100% НКПР               (аварийный запас МН Атасу-Алашанькоу)</t>
  </si>
  <si>
    <t>251-1 Т</t>
  </si>
  <si>
    <t>11, 14, 19, 20, 21</t>
  </si>
  <si>
    <t>46-1 Т</t>
  </si>
  <si>
    <t>г. Барселона (Испания)</t>
  </si>
  <si>
    <t>114-1 У</t>
  </si>
  <si>
    <t xml:space="preserve"> 11, 12, 14. 15</t>
  </si>
  <si>
    <t>С изменениями от  18.07.16г. №15Т/104</t>
  </si>
  <si>
    <t>сентябрь - декабрь</t>
  </si>
  <si>
    <t>21-2 Р</t>
  </si>
  <si>
    <t>Август-Декабрь</t>
  </si>
  <si>
    <t>2-4 Р</t>
  </si>
  <si>
    <t>25-2 Р</t>
  </si>
  <si>
    <t>42.22.22.335.000.00.0999.000000000000</t>
  </si>
  <si>
    <t>Работы по ремонту/модернизации телекоммуникационного оборудования</t>
  </si>
  <si>
    <t>Работы по текущему ремонту оборудования системы SCADA МН Кенкияк-Кумколь</t>
  </si>
  <si>
    <t>Актюбинская, Кызылординская и Карагандинская области</t>
  </si>
  <si>
    <t>Разработка проектно-сметной документации по защите кранового узла №25 магистрального нефтепровода Атасу-Алашанькоу от подтопления</t>
  </si>
  <si>
    <t>36 Р</t>
  </si>
  <si>
    <t>37 Р</t>
  </si>
  <si>
    <t>6,11,12,14</t>
  </si>
  <si>
    <t xml:space="preserve">Матрица 1/5.8" CMOS; 2.5 Мп; Зум: оптический не  менее 30х, цифровой 100х-350х; LCD-дисплей не менее 2.5 "; Full HD </t>
  </si>
  <si>
    <t>в течение 30 рабочих дней с момента подписания договора</t>
  </si>
  <si>
    <t>214-1 Т</t>
  </si>
  <si>
    <t>С изменениями и дополнениями от 25.07.16г. №15Т/107</t>
  </si>
  <si>
    <t>33.12.19.200.000.00.0999.000000000000</t>
  </si>
  <si>
    <t>Работы по проведению градуировки и связанные с этим работы</t>
  </si>
  <si>
    <t>Работы по проведению градуировки резервуаров</t>
  </si>
  <si>
    <t>КНР, СУАР, г. Алашанькоу</t>
  </si>
  <si>
    <t>авансовый  платеж-0%, оплата в течение 20 рабочих дней с момента подписания акта выполненных работ</t>
  </si>
  <si>
    <t>38 Р</t>
  </si>
  <si>
    <t>74.90.20.000.052.00.0777.000000000000</t>
  </si>
  <si>
    <t>Услуги по проведению метрологической аттестации средств измерений</t>
  </si>
  <si>
    <t xml:space="preserve">Услуги по проведению метрологической аттестации резервуаров </t>
  </si>
  <si>
    <t xml:space="preserve">авансовый  платеж-100%, </t>
  </si>
  <si>
    <t>154 У</t>
  </si>
  <si>
    <t>Исп.: А. Маженова 8 727 330 97 05</t>
  </si>
  <si>
    <t>август, cентябрь</t>
  </si>
  <si>
    <t>октябрь-декабрь</t>
  </si>
  <si>
    <t>24-2 Р</t>
  </si>
  <si>
    <t>35-1 Р</t>
  </si>
  <si>
    <t>146-1 У</t>
  </si>
  <si>
    <t>177-3 Т</t>
  </si>
  <si>
    <t>178-3 Т</t>
  </si>
  <si>
    <t>112-2 У</t>
  </si>
  <si>
    <t>20, 21</t>
  </si>
  <si>
    <t>114-2 У</t>
  </si>
  <si>
    <t xml:space="preserve"> 11, 20, 21</t>
  </si>
  <si>
    <t>11,14,18,19</t>
  </si>
  <si>
    <t>259-1 Т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</si>
  <si>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28 июля 2016г. </t>
  </si>
  <si>
    <t>С изменениями и дополнениями от 28.07.16г. №15Т/112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</si>
</sst>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* #,##0.00_);_(* \(#,##0.00\);_(* &quot;-&quot;??_);_(@_)"/>
    <numFmt numFmtId="165" formatCode="#.##0"/>
    <numFmt numFmtId="166" formatCode="[$-419]d\ mmm\ yy;@"/>
    <numFmt numFmtId="167" formatCode="0.000"/>
    <numFmt numFmtId="168" formatCode="#,##0_ ;\-#,##0\ "/>
    <numFmt numFmtId="169" formatCode="000000"/>
    <numFmt numFmtId="170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7030A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6" fillId="0" borderId="0"/>
    <xf numFmtId="0" fontId="5" fillId="0" borderId="0"/>
    <xf numFmtId="0" fontId="7" fillId="0" borderId="0"/>
    <xf numFmtId="0" fontId="6" fillId="0" borderId="0" applyProtection="0"/>
    <xf numFmtId="44" fontId="17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5" fillId="0" borderId="0"/>
  </cellStyleXfs>
  <cellXfs count="485">
    <xf numFmtId="0" fontId="0" fillId="0" borderId="0" xfId="0"/>
    <xf numFmtId="0" fontId="10" fillId="2" borderId="1" xfId="2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righ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4" fontId="13" fillId="2" borderId="13" xfId="1" applyNumberFormat="1" applyFont="1" applyFill="1" applyBorder="1" applyAlignment="1">
      <alignment horizontal="left" vertical="center" wrapText="1"/>
    </xf>
    <xf numFmtId="4" fontId="13" fillId="2" borderId="13" xfId="1" applyNumberFormat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left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4" fontId="19" fillId="2" borderId="0" xfId="1" applyNumberFormat="1" applyFont="1" applyFill="1" applyAlignment="1">
      <alignment horizontal="left" vertical="center" wrapText="1"/>
    </xf>
    <xf numFmtId="4" fontId="19" fillId="2" borderId="0" xfId="1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/>
    </xf>
    <xf numFmtId="0" fontId="24" fillId="2" borderId="1" xfId="13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9" fontId="24" fillId="2" borderId="1" xfId="22" applyNumberFormat="1" applyFont="1" applyFill="1" applyBorder="1" applyAlignment="1">
      <alignment horizontal="center" vertical="center" wrapText="1"/>
    </xf>
    <xf numFmtId="4" fontId="24" fillId="2" borderId="1" xfId="20" applyNumberFormat="1" applyFont="1" applyFill="1" applyBorder="1" applyAlignment="1">
      <alignment horizontal="center" vertical="center" wrapText="1"/>
    </xf>
    <xf numFmtId="0" fontId="24" fillId="2" borderId="1" xfId="23" applyFont="1" applyFill="1" applyBorder="1" applyAlignment="1">
      <alignment horizontal="center" vertical="center" wrapText="1"/>
    </xf>
    <xf numFmtId="4" fontId="24" fillId="2" borderId="1" xfId="24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" xfId="25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9" fontId="24" fillId="2" borderId="1" xfId="25" applyNumberFormat="1" applyFont="1" applyFill="1" applyBorder="1" applyAlignment="1">
      <alignment horizontal="center" vertical="center" wrapText="1"/>
    </xf>
    <xf numFmtId="4" fontId="24" fillId="2" borderId="1" xfId="9" applyNumberFormat="1" applyFont="1" applyFill="1" applyBorder="1" applyAlignment="1">
      <alignment horizontal="center" vertical="center" wrapText="1"/>
    </xf>
    <xf numFmtId="3" fontId="24" fillId="2" borderId="1" xfId="25" applyNumberFormat="1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4" fontId="24" fillId="2" borderId="1" xfId="25" applyNumberFormat="1" applyFont="1" applyFill="1" applyBorder="1" applyAlignment="1">
      <alignment horizontal="center" vertical="center" wrapText="1"/>
    </xf>
    <xf numFmtId="9" fontId="24" fillId="2" borderId="1" xfId="1" applyNumberFormat="1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6" fillId="2" borderId="1" xfId="0" applyFont="1" applyFill="1" applyBorder="1"/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 wrapText="1"/>
    </xf>
    <xf numFmtId="9" fontId="27" fillId="2" borderId="1" xfId="25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3" fontId="27" fillId="2" borderId="1" xfId="25" applyNumberFormat="1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 wrapText="1"/>
    </xf>
    <xf numFmtId="4" fontId="27" fillId="2" borderId="1" xfId="2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4" fillId="2" borderId="1" xfId="0" applyFont="1" applyFill="1" applyBorder="1"/>
    <xf numFmtId="0" fontId="24" fillId="2" borderId="12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9" fontId="24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/>
    <xf numFmtId="3" fontId="24" fillId="2" borderId="1" xfId="2" applyNumberFormat="1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2" fillId="2" borderId="1" xfId="23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top" wrapText="1"/>
    </xf>
    <xf numFmtId="43" fontId="24" fillId="2" borderId="1" xfId="19" applyFont="1" applyFill="1" applyBorder="1" applyAlignment="1">
      <alignment horizontal="center" vertical="center" wrapText="1"/>
    </xf>
    <xf numFmtId="43" fontId="24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9" fontId="22" fillId="2" borderId="1" xfId="3" applyNumberFormat="1" applyFont="1" applyFill="1" applyBorder="1" applyAlignment="1">
      <alignment horizontal="center" vertical="center" wrapText="1"/>
    </xf>
    <xf numFmtId="49" fontId="24" fillId="2" borderId="1" xfId="3" applyNumberFormat="1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9" fontId="24" fillId="2" borderId="1" xfId="3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49" fontId="24" fillId="2" borderId="1" xfId="2" applyNumberFormat="1" applyFont="1" applyFill="1" applyBorder="1" applyAlignment="1">
      <alignment horizontal="left" vertical="center" wrapText="1"/>
    </xf>
    <xf numFmtId="0" fontId="24" fillId="2" borderId="1" xfId="8" applyFont="1" applyFill="1" applyBorder="1" applyAlignment="1">
      <alignment horizontal="left" vertical="center" wrapText="1"/>
    </xf>
    <xf numFmtId="0" fontId="24" fillId="2" borderId="1" xfId="8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/>
    </xf>
    <xf numFmtId="9" fontId="24" fillId="2" borderId="1" xfId="0" applyNumberFormat="1" applyFont="1" applyFill="1" applyBorder="1" applyAlignment="1">
      <alignment horizontal="center" vertical="center"/>
    </xf>
    <xf numFmtId="4" fontId="24" fillId="2" borderId="1" xfId="2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8" xfId="2" applyNumberFormat="1" applyFont="1" applyFill="1" applyBorder="1" applyAlignment="1">
      <alignment horizontal="justify" vertical="center" wrapText="1"/>
    </xf>
    <xf numFmtId="0" fontId="24" fillId="2" borderId="6" xfId="0" applyFont="1" applyFill="1" applyBorder="1" applyAlignment="1">
      <alignment horizontal="center" vertical="center" wrapText="1"/>
    </xf>
    <xf numFmtId="4" fontId="24" fillId="2" borderId="6" xfId="20" applyNumberFormat="1" applyFont="1" applyFill="1" applyBorder="1" applyAlignment="1">
      <alignment horizontal="left" vertical="center" wrapText="1"/>
    </xf>
    <xf numFmtId="0" fontId="24" fillId="2" borderId="13" xfId="2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justify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9" fontId="22" fillId="2" borderId="1" xfId="1" applyNumberFormat="1" applyFont="1" applyFill="1" applyBorder="1" applyAlignment="1">
      <alignment horizontal="center" vertical="center" wrapText="1"/>
    </xf>
    <xf numFmtId="4" fontId="24" fillId="2" borderId="1" xfId="23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3" fontId="22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49" fontId="24" fillId="2" borderId="1" xfId="25" applyNumberFormat="1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17" fontId="24" fillId="2" borderId="1" xfId="2" applyNumberFormat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vertical="center" wrapText="1"/>
    </xf>
    <xf numFmtId="0" fontId="24" fillId="2" borderId="6" xfId="2" applyFont="1" applyFill="1" applyBorder="1" applyAlignment="1">
      <alignment horizontal="left" vertical="center" wrapText="1"/>
    </xf>
    <xf numFmtId="0" fontId="24" fillId="2" borderId="6" xfId="2" applyFont="1" applyFill="1" applyBorder="1" applyAlignment="1">
      <alignment horizontal="center" vertical="center"/>
    </xf>
    <xf numFmtId="9" fontId="24" fillId="2" borderId="6" xfId="2" applyNumberFormat="1" applyFont="1" applyFill="1" applyBorder="1" applyAlignment="1">
      <alignment horizontal="center" vertical="center"/>
    </xf>
    <xf numFmtId="4" fontId="24" fillId="2" borderId="6" xfId="2" applyNumberFormat="1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wrapText="1"/>
    </xf>
    <xf numFmtId="3" fontId="22" fillId="2" borderId="14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9" fontId="24" fillId="2" borderId="1" xfId="2" applyNumberFormat="1" applyFont="1" applyFill="1" applyBorder="1" applyAlignment="1">
      <alignment horizontal="center" vertical="center"/>
    </xf>
    <xf numFmtId="3" fontId="22" fillId="2" borderId="15" xfId="0" applyNumberFormat="1" applyFont="1" applyFill="1" applyBorder="1" applyAlignment="1">
      <alignment horizontal="center" vertical="center"/>
    </xf>
    <xf numFmtId="4" fontId="24" fillId="2" borderId="1" xfId="19" applyNumberFormat="1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6" fontId="24" fillId="2" borderId="1" xfId="2" applyNumberFormat="1" applyFont="1" applyFill="1" applyBorder="1" applyAlignment="1">
      <alignment horizontal="center" vertical="center" wrapText="1"/>
    </xf>
    <xf numFmtId="43" fontId="24" fillId="2" borderId="1" xfId="19" applyFont="1" applyFill="1" applyBorder="1" applyAlignment="1">
      <alignment vertical="center" wrapText="1"/>
    </xf>
    <xf numFmtId="0" fontId="24" fillId="2" borderId="7" xfId="2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/>
    </xf>
    <xf numFmtId="3" fontId="22" fillId="2" borderId="1" xfId="23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3" fontId="24" fillId="2" borderId="1" xfId="13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3" fontId="24" fillId="2" borderId="1" xfId="23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4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wrapText="1"/>
    </xf>
    <xf numFmtId="4" fontId="23" fillId="2" borderId="3" xfId="1" applyNumberFormat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center" wrapText="1"/>
    </xf>
    <xf numFmtId="4" fontId="22" fillId="2" borderId="0" xfId="1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0" borderId="4" xfId="2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4" fontId="24" fillId="0" borderId="1" xfId="2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168" fontId="31" fillId="0" borderId="1" xfId="19" applyNumberFormat="1" applyFont="1" applyFill="1" applyBorder="1" applyAlignment="1">
      <alignment horizontal="center" vertical="center"/>
    </xf>
    <xf numFmtId="4" fontId="24" fillId="0" borderId="7" xfId="19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/>
    </xf>
    <xf numFmtId="41" fontId="31" fillId="0" borderId="1" xfId="19" applyNumberFormat="1" applyFont="1" applyFill="1" applyBorder="1" applyAlignment="1">
      <alignment horizontal="center" vertical="center"/>
    </xf>
    <xf numFmtId="9" fontId="27" fillId="2" borderId="1" xfId="2" applyNumberFormat="1" applyFont="1" applyFill="1" applyBorder="1" applyAlignment="1">
      <alignment horizontal="center" vertical="center" wrapText="1"/>
    </xf>
    <xf numFmtId="4" fontId="27" fillId="2" borderId="1" xfId="25" applyNumberFormat="1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9" fontId="24" fillId="0" borderId="1" xfId="2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17" fontId="24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49" fontId="24" fillId="2" borderId="1" xfId="2" applyNumberFormat="1" applyFont="1" applyFill="1" applyBorder="1" applyAlignment="1">
      <alignment horizontal="center" vertical="center" wrapText="1"/>
    </xf>
    <xf numFmtId="4" fontId="24" fillId="2" borderId="1" xfId="7" applyNumberFormat="1" applyFont="1" applyFill="1" applyBorder="1" applyAlignment="1">
      <alignment horizontal="center" vertical="center" wrapText="1"/>
    </xf>
    <xf numFmtId="4" fontId="24" fillId="2" borderId="7" xfId="7" applyNumberFormat="1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/>
    </xf>
    <xf numFmtId="0" fontId="24" fillId="2" borderId="1" xfId="29" applyFont="1" applyFill="1" applyBorder="1" applyAlignment="1">
      <alignment horizontal="center" vertical="center" wrapText="1"/>
    </xf>
    <xf numFmtId="0" fontId="24" fillId="2" borderId="1" xfId="30" applyFont="1" applyFill="1" applyBorder="1" applyAlignment="1">
      <alignment horizontal="center" vertical="center" wrapText="1"/>
    </xf>
    <xf numFmtId="0" fontId="24" fillId="2" borderId="1" xfId="12" applyFont="1" applyFill="1" applyBorder="1" applyAlignment="1">
      <alignment horizontal="center" vertical="center"/>
    </xf>
    <xf numFmtId="4" fontId="24" fillId="2" borderId="1" xfId="11" applyNumberFormat="1" applyFont="1" applyFill="1" applyBorder="1" applyAlignment="1">
      <alignment horizontal="center" vertical="center"/>
    </xf>
    <xf numFmtId="0" fontId="24" fillId="2" borderId="1" xfId="1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23" fillId="0" borderId="1" xfId="2" applyFont="1" applyBorder="1" applyAlignment="1"/>
    <xf numFmtId="3" fontId="24" fillId="0" borderId="1" xfId="2" applyNumberFormat="1" applyFont="1" applyBorder="1" applyAlignment="1">
      <alignment horizontal="center" vertical="center"/>
    </xf>
    <xf numFmtId="4" fontId="24" fillId="0" borderId="1" xfId="2" applyNumberFormat="1" applyFont="1" applyBorder="1" applyAlignment="1">
      <alignment horizontal="center" vertical="center"/>
    </xf>
    <xf numFmtId="0" fontId="23" fillId="0" borderId="7" xfId="2" applyFont="1" applyBorder="1" applyAlignment="1"/>
    <xf numFmtId="49" fontId="24" fillId="2" borderId="1" xfId="19" applyNumberFormat="1" applyFont="1" applyFill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9" fontId="24" fillId="0" borderId="1" xfId="30" applyNumberFormat="1" applyFont="1" applyFill="1" applyBorder="1" applyAlignment="1">
      <alignment horizontal="center" vertical="center" wrapText="1"/>
    </xf>
    <xf numFmtId="17" fontId="24" fillId="0" borderId="1" xfId="30" applyNumberFormat="1" applyFont="1" applyFill="1" applyBorder="1" applyAlignment="1">
      <alignment horizontal="center" vertical="center" wrapText="1"/>
    </xf>
    <xf numFmtId="0" fontId="24" fillId="0" borderId="2" xfId="30" applyFont="1" applyFill="1" applyBorder="1" applyAlignment="1">
      <alignment horizontal="center" vertical="center" wrapText="1"/>
    </xf>
    <xf numFmtId="0" fontId="24" fillId="0" borderId="0" xfId="30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9" fontId="24" fillId="2" borderId="1" xfId="30" applyNumberFormat="1" applyFont="1" applyFill="1" applyBorder="1" applyAlignment="1">
      <alignment horizontal="center" vertical="center" wrapText="1"/>
    </xf>
    <xf numFmtId="49" fontId="24" fillId="2" borderId="1" xfId="30" applyNumberFormat="1" applyFont="1" applyFill="1" applyBorder="1" applyAlignment="1">
      <alignment horizontal="center" vertical="center" wrapText="1"/>
    </xf>
    <xf numFmtId="4" fontId="24" fillId="2" borderId="1" xfId="3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7" fillId="2" borderId="0" xfId="0" applyFont="1" applyFill="1"/>
    <xf numFmtId="0" fontId="24" fillId="2" borderId="20" xfId="2" applyFont="1" applyFill="1" applyBorder="1" applyAlignment="1">
      <alignment horizontal="center" vertical="center" wrapText="1"/>
    </xf>
    <xf numFmtId="9" fontId="24" fillId="2" borderId="20" xfId="2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/>
    </xf>
    <xf numFmtId="4" fontId="24" fillId="2" borderId="6" xfId="0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/>
    </xf>
    <xf numFmtId="9" fontId="24" fillId="2" borderId="8" xfId="2" applyNumberFormat="1" applyFont="1" applyFill="1" applyBorder="1" applyAlignment="1">
      <alignment horizontal="center" vertical="center" wrapText="1"/>
    </xf>
    <xf numFmtId="49" fontId="24" fillId="2" borderId="1" xfId="31" applyNumberFormat="1" applyFont="1" applyFill="1" applyBorder="1" applyAlignment="1">
      <alignment horizontal="center" vertical="center" wrapText="1"/>
    </xf>
    <xf numFmtId="169" fontId="2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4" fillId="0" borderId="1" xfId="25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0" fontId="24" fillId="0" borderId="1" xfId="0" applyNumberFormat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" fontId="22" fillId="0" borderId="13" xfId="1" applyNumberFormat="1" applyFont="1" applyFill="1" applyBorder="1" applyAlignment="1">
      <alignment horizontal="center" vertical="center" wrapText="1"/>
    </xf>
    <xf numFmtId="9" fontId="22" fillId="0" borderId="13" xfId="3" applyNumberFormat="1" applyFont="1" applyFill="1" applyBorder="1" applyAlignment="1">
      <alignment horizontal="center" vertical="center" wrapText="1"/>
    </xf>
    <xf numFmtId="4" fontId="24" fillId="0" borderId="13" xfId="20" applyNumberFormat="1" applyFont="1" applyFill="1" applyBorder="1" applyAlignment="1">
      <alignment horizontal="center" vertical="center" wrapText="1"/>
    </xf>
    <xf numFmtId="0" fontId="22" fillId="0" borderId="13" xfId="23" applyFont="1" applyFill="1" applyBorder="1" applyAlignment="1">
      <alignment horizontal="center" vertical="center" wrapText="1"/>
    </xf>
    <xf numFmtId="9" fontId="24" fillId="0" borderId="13" xfId="1" applyNumberFormat="1" applyFont="1" applyFill="1" applyBorder="1" applyAlignment="1">
      <alignment horizontal="center" vertical="center" wrapText="1"/>
    </xf>
    <xf numFmtId="4" fontId="24" fillId="0" borderId="13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0" fontId="24" fillId="2" borderId="1" xfId="29" applyFont="1" applyFill="1" applyBorder="1" applyAlignment="1">
      <alignment horizontal="left" vertical="center" wrapText="1"/>
    </xf>
    <xf numFmtId="0" fontId="24" fillId="2" borderId="1" xfId="28" applyFont="1" applyFill="1" applyBorder="1" applyAlignment="1">
      <alignment horizontal="left" vertical="center" wrapText="1"/>
    </xf>
    <xf numFmtId="0" fontId="24" fillId="2" borderId="1" xfId="3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left" vertical="center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" xfId="2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44" fontId="24" fillId="0" borderId="1" xfId="27" applyFont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" fontId="24" fillId="0" borderId="1" xfId="0" applyNumberFormat="1" applyFont="1" applyBorder="1" applyAlignment="1">
      <alignment horizontal="center" vertical="center"/>
    </xf>
    <xf numFmtId="4" fontId="24" fillId="0" borderId="1" xfId="13" applyNumberFormat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33" fillId="2" borderId="1" xfId="3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9" fontId="24" fillId="0" borderId="1" xfId="25" applyNumberFormat="1" applyFont="1" applyFill="1" applyBorder="1" applyAlignment="1">
      <alignment horizontal="center" vertical="center" wrapText="1"/>
    </xf>
    <xf numFmtId="9" fontId="24" fillId="0" borderId="1" xfId="1" applyNumberFormat="1" applyFont="1" applyFill="1" applyBorder="1" applyAlignment="1">
      <alignment horizontal="center" vertical="center" wrapText="1"/>
    </xf>
    <xf numFmtId="3" fontId="24" fillId="0" borderId="1" xfId="23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" fontId="13" fillId="0" borderId="13" xfId="1" applyNumberFormat="1" applyFont="1" applyFill="1" applyBorder="1" applyAlignment="1">
      <alignment horizontal="center" vertical="center" wrapText="1"/>
    </xf>
    <xf numFmtId="9" fontId="34" fillId="0" borderId="1" xfId="22" applyNumberFormat="1" applyFont="1" applyFill="1" applyBorder="1" applyAlignment="1">
      <alignment horizontal="center" vertical="center" wrapText="1"/>
    </xf>
    <xf numFmtId="4" fontId="34" fillId="0" borderId="13" xfId="20" applyNumberFormat="1" applyFont="1" applyFill="1" applyBorder="1" applyAlignment="1">
      <alignment horizontal="center" vertical="center" wrapText="1"/>
    </xf>
    <xf numFmtId="4" fontId="34" fillId="0" borderId="1" xfId="20" applyNumberFormat="1" applyFont="1" applyFill="1" applyBorder="1" applyAlignment="1">
      <alignment horizontal="center" vertical="center" wrapText="1"/>
    </xf>
    <xf numFmtId="0" fontId="13" fillId="0" borderId="13" xfId="23" applyFont="1" applyFill="1" applyBorder="1" applyAlignment="1">
      <alignment horizontal="center" vertical="center" wrapText="1"/>
    </xf>
    <xf numFmtId="9" fontId="34" fillId="0" borderId="13" xfId="1" applyNumberFormat="1" applyFont="1" applyFill="1" applyBorder="1" applyAlignment="1">
      <alignment horizontal="center" vertical="center" wrapText="1"/>
    </xf>
    <xf numFmtId="4" fontId="34" fillId="0" borderId="13" xfId="1" applyNumberFormat="1" applyFont="1" applyFill="1" applyBorder="1" applyAlignment="1">
      <alignment horizontal="center" vertical="center" wrapText="1"/>
    </xf>
    <xf numFmtId="4" fontId="34" fillId="0" borderId="1" xfId="1" applyNumberFormat="1" applyFont="1" applyFill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/>
    </xf>
    <xf numFmtId="4" fontId="24" fillId="0" borderId="7" xfId="2" applyNumberFormat="1" applyFont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/>
    </xf>
    <xf numFmtId="4" fontId="24" fillId="2" borderId="7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/>
    <xf numFmtId="0" fontId="24" fillId="2" borderId="1" xfId="13" applyFont="1" applyFill="1" applyBorder="1" applyAlignment="1">
      <alignment horizontal="center" vertical="center"/>
    </xf>
    <xf numFmtId="0" fontId="24" fillId="2" borderId="13" xfId="30" applyFont="1" applyFill="1" applyBorder="1" applyAlignment="1">
      <alignment horizontal="center" vertical="center" wrapText="1"/>
    </xf>
    <xf numFmtId="0" fontId="24" fillId="2" borderId="13" xfId="1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3" xfId="28" applyFont="1" applyFill="1" applyBorder="1" applyAlignment="1">
      <alignment horizontal="center" vertical="center" wrapText="1"/>
    </xf>
    <xf numFmtId="4" fontId="24" fillId="2" borderId="13" xfId="1" applyNumberFormat="1" applyFont="1" applyFill="1" applyBorder="1" applyAlignment="1">
      <alignment horizontal="center" vertical="center" wrapText="1"/>
    </xf>
    <xf numFmtId="9" fontId="24" fillId="2" borderId="13" xfId="22" applyNumberFormat="1" applyFont="1" applyFill="1" applyBorder="1" applyAlignment="1">
      <alignment horizontal="center" vertical="center" wrapText="1"/>
    </xf>
    <xf numFmtId="4" fontId="24" fillId="2" borderId="13" xfId="20" applyNumberFormat="1" applyFont="1" applyFill="1" applyBorder="1" applyAlignment="1">
      <alignment horizontal="center" vertical="center" wrapText="1"/>
    </xf>
    <xf numFmtId="0" fontId="24" fillId="2" borderId="13" xfId="12" applyFont="1" applyFill="1" applyBorder="1" applyAlignment="1">
      <alignment horizontal="center" vertical="center"/>
    </xf>
    <xf numFmtId="4" fontId="24" fillId="2" borderId="13" xfId="11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left" vertical="center" wrapText="1"/>
    </xf>
    <xf numFmtId="4" fontId="24" fillId="0" borderId="1" xfId="3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4" fontId="22" fillId="2" borderId="13" xfId="1" applyNumberFormat="1" applyFont="1" applyFill="1" applyBorder="1" applyAlignment="1">
      <alignment horizontal="center" vertical="center" wrapText="1"/>
    </xf>
    <xf numFmtId="9" fontId="22" fillId="2" borderId="13" xfId="3" applyNumberFormat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left" vertical="top" wrapText="1"/>
    </xf>
    <xf numFmtId="9" fontId="24" fillId="2" borderId="13" xfId="1" applyNumberFormat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9" fontId="24" fillId="2" borderId="8" xfId="2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" fontId="24" fillId="2" borderId="1" xfId="32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4" fontId="27" fillId="2" borderId="1" xfId="32" applyNumberFormat="1" applyFont="1" applyFill="1" applyBorder="1" applyAlignment="1">
      <alignment horizontal="center" vertical="center" wrapText="1"/>
    </xf>
    <xf numFmtId="4" fontId="27" fillId="2" borderId="1" xfId="1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9" fontId="27" fillId="0" borderId="1" xfId="2" applyNumberFormat="1" applyFont="1" applyBorder="1" applyAlignment="1">
      <alignment horizontal="center" vertical="center" wrapText="1"/>
    </xf>
    <xf numFmtId="4" fontId="27" fillId="0" borderId="1" xfId="20" applyNumberFormat="1" applyFont="1" applyFill="1" applyBorder="1" applyAlignment="1">
      <alignment horizontal="center" vertical="center" wrapText="1"/>
    </xf>
    <xf numFmtId="0" fontId="37" fillId="2" borderId="1" xfId="2" applyFont="1" applyFill="1" applyBorder="1" applyAlignment="1"/>
    <xf numFmtId="9" fontId="27" fillId="0" borderId="1" xfId="0" applyNumberFormat="1" applyFont="1" applyFill="1" applyBorder="1" applyAlignment="1">
      <alignment horizontal="center" vertical="center" wrapText="1"/>
    </xf>
    <xf numFmtId="0" fontId="37" fillId="0" borderId="1" xfId="2" applyFont="1" applyBorder="1" applyAlignment="1"/>
    <xf numFmtId="3" fontId="27" fillId="0" borderId="1" xfId="0" applyNumberFormat="1" applyFont="1" applyBorder="1" applyAlignment="1">
      <alignment horizontal="center" vertical="center"/>
    </xf>
    <xf numFmtId="4" fontId="27" fillId="0" borderId="7" xfId="2" applyNumberFormat="1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top" wrapText="1"/>
    </xf>
    <xf numFmtId="4" fontId="22" fillId="0" borderId="1" xfId="2" applyNumberFormat="1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0" fontId="36" fillId="2" borderId="1" xfId="13" applyFont="1" applyFill="1" applyBorder="1" applyAlignment="1">
      <alignment horizontal="center" vertical="center" wrapText="1"/>
    </xf>
    <xf numFmtId="0" fontId="5" fillId="2" borderId="13" xfId="13" applyFont="1" applyFill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3" fontId="24" fillId="2" borderId="13" xfId="0" applyNumberFormat="1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3" fontId="24" fillId="2" borderId="13" xfId="0" applyNumberFormat="1" applyFont="1" applyFill="1" applyBorder="1" applyAlignment="1">
      <alignment horizontal="center" vertical="center"/>
    </xf>
    <xf numFmtId="4" fontId="24" fillId="2" borderId="13" xfId="0" applyNumberFormat="1" applyFont="1" applyFill="1" applyBorder="1" applyAlignment="1">
      <alignment horizontal="center" vertical="center" wrapText="1"/>
    </xf>
    <xf numFmtId="4" fontId="24" fillId="2" borderId="13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 wrapText="1"/>
    </xf>
    <xf numFmtId="0" fontId="24" fillId="2" borderId="18" xfId="2" applyFont="1" applyFill="1" applyBorder="1" applyAlignment="1">
      <alignment horizontal="center" vertical="center" wrapText="1"/>
    </xf>
    <xf numFmtId="9" fontId="24" fillId="2" borderId="13" xfId="2" applyNumberFormat="1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0" borderId="2" xfId="2" applyFont="1" applyBorder="1"/>
    <xf numFmtId="0" fontId="34" fillId="2" borderId="1" xfId="2" applyFont="1" applyFill="1" applyBorder="1" applyAlignment="1">
      <alignment vertical="center" wrapText="1"/>
    </xf>
    <xf numFmtId="0" fontId="34" fillId="2" borderId="1" xfId="2" applyFont="1" applyFill="1" applyBorder="1" applyAlignment="1">
      <alignment horizontal="center" vertical="center" wrapText="1"/>
    </xf>
    <xf numFmtId="0" fontId="34" fillId="2" borderId="1" xfId="2" applyFont="1" applyFill="1" applyBorder="1" applyAlignment="1">
      <alignment horizontal="center" vertical="center"/>
    </xf>
    <xf numFmtId="9" fontId="34" fillId="2" borderId="1" xfId="2" applyNumberFormat="1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 wrapText="1"/>
    </xf>
    <xf numFmtId="4" fontId="34" fillId="2" borderId="1" xfId="2" applyNumberFormat="1" applyFont="1" applyFill="1" applyBorder="1" applyAlignment="1">
      <alignment horizontal="center" vertical="center" wrapText="1"/>
    </xf>
    <xf numFmtId="0" fontId="34" fillId="2" borderId="6" xfId="2" applyFont="1" applyFill="1" applyBorder="1" applyAlignment="1">
      <alignment horizontal="center" vertical="center" wrapText="1"/>
    </xf>
    <xf numFmtId="49" fontId="24" fillId="2" borderId="1" xfId="19" applyNumberFormat="1" applyFont="1" applyFill="1" applyBorder="1" applyAlignment="1">
      <alignment horizontal="right" vertical="center" wrapText="1"/>
    </xf>
    <xf numFmtId="0" fontId="24" fillId="2" borderId="1" xfId="2" applyFont="1" applyFill="1" applyBorder="1" applyAlignment="1">
      <alignment vertical="center"/>
    </xf>
    <xf numFmtId="0" fontId="34" fillId="2" borderId="7" xfId="2" applyFont="1" applyFill="1" applyBorder="1" applyAlignment="1">
      <alignment vertical="center" wrapText="1"/>
    </xf>
    <xf numFmtId="0" fontId="34" fillId="2" borderId="6" xfId="0" applyFont="1" applyFill="1" applyBorder="1" applyAlignment="1">
      <alignment horizontal="center" vertical="center"/>
    </xf>
    <xf numFmtId="0" fontId="24" fillId="2" borderId="1" xfId="32" applyFont="1" applyFill="1" applyBorder="1" applyAlignment="1">
      <alignment horizontal="center" vertical="center" wrapText="1"/>
    </xf>
    <xf numFmtId="9" fontId="24" fillId="2" borderId="1" xfId="32" applyNumberFormat="1" applyFont="1" applyFill="1" applyBorder="1" applyAlignment="1">
      <alignment horizontal="center" vertical="center" wrapText="1"/>
    </xf>
    <xf numFmtId="49" fontId="24" fillId="2" borderId="1" xfId="32" applyNumberFormat="1" applyFont="1" applyFill="1" applyBorder="1" applyAlignment="1">
      <alignment horizontal="center" vertical="center" wrapText="1"/>
    </xf>
    <xf numFmtId="0" fontId="24" fillId="2" borderId="13" xfId="32" applyFont="1" applyFill="1" applyBorder="1" applyAlignment="1">
      <alignment horizontal="center" vertical="center" wrapText="1"/>
    </xf>
    <xf numFmtId="9" fontId="24" fillId="2" borderId="13" xfId="32" applyNumberFormat="1" applyFont="1" applyFill="1" applyBorder="1" applyAlignment="1">
      <alignment horizontal="center" vertical="center" wrapText="1"/>
    </xf>
    <xf numFmtId="49" fontId="24" fillId="2" borderId="13" xfId="32" applyNumberFormat="1" applyFont="1" applyFill="1" applyBorder="1" applyAlignment="1">
      <alignment horizontal="center" vertical="center" wrapText="1"/>
    </xf>
    <xf numFmtId="4" fontId="24" fillId="2" borderId="13" xfId="7" applyNumberFormat="1" applyFont="1" applyFill="1" applyBorder="1" applyAlignment="1">
      <alignment horizontal="center" vertical="center" wrapText="1"/>
    </xf>
    <xf numFmtId="3" fontId="24" fillId="2" borderId="1" xfId="19" applyNumberFormat="1" applyFont="1" applyFill="1" applyBorder="1" applyAlignment="1">
      <alignment horizontal="center" vertical="center" wrapText="1"/>
    </xf>
    <xf numFmtId="43" fontId="34" fillId="2" borderId="1" xfId="19" applyFont="1" applyFill="1" applyBorder="1" applyAlignment="1">
      <alignment horizontal="center" vertical="center" wrapText="1"/>
    </xf>
    <xf numFmtId="3" fontId="34" fillId="2" borderId="1" xfId="19" applyNumberFormat="1" applyFont="1" applyFill="1" applyBorder="1" applyAlignment="1">
      <alignment horizontal="center" vertical="center" wrapText="1"/>
    </xf>
    <xf numFmtId="49" fontId="34" fillId="2" borderId="1" xfId="19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justify" vertical="center"/>
    </xf>
    <xf numFmtId="0" fontId="24" fillId="0" borderId="1" xfId="32" applyFont="1" applyFill="1" applyBorder="1" applyAlignment="1">
      <alignment horizontal="center" vertical="center" wrapText="1"/>
    </xf>
    <xf numFmtId="9" fontId="24" fillId="0" borderId="1" xfId="3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4" fillId="2" borderId="1" xfId="33" applyFont="1" applyFill="1" applyBorder="1" applyAlignment="1">
      <alignment horizontal="center" vertical="center" wrapText="1"/>
    </xf>
    <xf numFmtId="0" fontId="24" fillId="2" borderId="1" xfId="33" applyFont="1" applyFill="1" applyBorder="1" applyAlignment="1">
      <alignment horizontal="left" vertical="center" wrapText="1"/>
    </xf>
    <xf numFmtId="4" fontId="24" fillId="2" borderId="1" xfId="34" applyNumberFormat="1" applyFont="1" applyFill="1" applyBorder="1" applyAlignment="1">
      <alignment horizontal="center" vertical="center"/>
    </xf>
    <xf numFmtId="0" fontId="24" fillId="2" borderId="1" xfId="34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24" fillId="0" borderId="1" xfId="0" applyFont="1" applyFill="1" applyBorder="1"/>
    <xf numFmtId="0" fontId="30" fillId="0" borderId="0" xfId="0" applyFont="1" applyAlignment="1">
      <alignment horizontal="center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4" fillId="0" borderId="2" xfId="32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9" fontId="24" fillId="0" borderId="1" xfId="22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23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/>
    </xf>
    <xf numFmtId="0" fontId="24" fillId="2" borderId="2" xfId="2" applyFont="1" applyFill="1" applyBorder="1"/>
    <xf numFmtId="0" fontId="27" fillId="0" borderId="0" xfId="0" applyFont="1" applyAlignment="1">
      <alignment horizontal="center" vertical="center" wrapText="1"/>
    </xf>
    <xf numFmtId="4" fontId="27" fillId="0" borderId="7" xfId="0" applyNumberFormat="1" applyFont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9" fontId="22" fillId="0" borderId="1" xfId="3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right" vertical="center" wrapText="1"/>
    </xf>
    <xf numFmtId="4" fontId="24" fillId="0" borderId="1" xfId="32" applyNumberFormat="1" applyFont="1" applyFill="1" applyBorder="1" applyAlignment="1">
      <alignment horizontal="center" vertical="center" wrapText="1"/>
    </xf>
    <xf numFmtId="3" fontId="24" fillId="0" borderId="1" xfId="13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 wrapText="1"/>
    </xf>
    <xf numFmtId="0" fontId="23" fillId="2" borderId="4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4" fillId="2" borderId="9" xfId="1" applyFont="1" applyFill="1" applyBorder="1" applyAlignment="1">
      <alignment horizontal="left" vertical="center" wrapText="1"/>
    </xf>
    <xf numFmtId="0" fontId="24" fillId="2" borderId="10" xfId="1" applyFont="1" applyFill="1" applyBorder="1" applyAlignment="1">
      <alignment horizontal="left" vertical="center" wrapText="1"/>
    </xf>
    <xf numFmtId="0" fontId="24" fillId="2" borderId="1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</cellXfs>
  <cellStyles count="35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15 2" xfId="33"/>
    <cellStyle name="Обычный 2" xfId="2"/>
    <cellStyle name="Обычный 2 2" xfId="11"/>
    <cellStyle name="Обычный 2 2 2" xfId="32"/>
    <cellStyle name="Обычный 2 2 3" xfId="34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3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778"/>
  <sheetViews>
    <sheetView tabSelected="1" view="pageBreakPreview" topLeftCell="J10" zoomScale="80" zoomScaleNormal="75" zoomScaleSheetLayoutView="80" zoomScalePageLayoutView="50" workbookViewId="0">
      <selection activeCell="R27" sqref="R27"/>
    </sheetView>
  </sheetViews>
  <sheetFormatPr defaultColWidth="9.140625" defaultRowHeight="15.75" x14ac:dyDescent="0.25"/>
  <cols>
    <col min="1" max="1" width="9.140625" style="2"/>
    <col min="2" max="2" width="9.140625" style="2" customWidth="1"/>
    <col min="3" max="3" width="8.140625" style="2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8" customWidth="1"/>
    <col min="27" max="16384" width="9.140625" style="2"/>
  </cols>
  <sheetData>
    <row r="1" spans="1:74" s="10" customFormat="1" x14ac:dyDescent="0.25">
      <c r="V1" s="11"/>
      <c r="W1" s="11"/>
      <c r="Z1" s="30"/>
    </row>
    <row r="2" spans="1:74" s="10" customFormat="1" x14ac:dyDescent="0.25">
      <c r="V2" s="11"/>
      <c r="W2" s="11"/>
      <c r="Z2" s="30"/>
    </row>
    <row r="3" spans="1:74" s="10" customFormat="1" x14ac:dyDescent="0.25">
      <c r="V3" s="11"/>
      <c r="W3" s="11"/>
      <c r="Z3" s="30"/>
    </row>
    <row r="4" spans="1:74" s="20" customFormat="1" hidden="1" x14ac:dyDescent="0.25">
      <c r="A4" s="10"/>
      <c r="B4" s="10"/>
      <c r="C4" s="23"/>
      <c r="V4" s="22"/>
      <c r="W4" s="22"/>
      <c r="Z4" s="372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25" customFormat="1" hidden="1" x14ac:dyDescent="0.25">
      <c r="A5" s="5"/>
      <c r="B5" s="5"/>
      <c r="C5" s="24"/>
      <c r="V5" s="26"/>
      <c r="W5" s="27"/>
      <c r="Z5" s="28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0"/>
      <c r="V6" s="11"/>
      <c r="W6" s="29"/>
      <c r="Z6" s="30"/>
    </row>
    <row r="7" spans="1:74" s="5" customFormat="1" ht="26.25" customHeight="1" x14ac:dyDescent="0.25">
      <c r="C7" s="30"/>
      <c r="V7" s="11"/>
      <c r="W7" s="29"/>
      <c r="X7" s="475" t="s">
        <v>602</v>
      </c>
      <c r="Y7" s="475"/>
      <c r="Z7" s="475"/>
    </row>
    <row r="8" spans="1:74" s="5" customFormat="1" ht="33.75" customHeight="1" x14ac:dyDescent="0.25">
      <c r="C8" s="30"/>
      <c r="V8" s="11"/>
      <c r="W8" s="29"/>
      <c r="X8" s="476" t="s">
        <v>603</v>
      </c>
      <c r="Y8" s="476"/>
      <c r="Z8" s="476"/>
    </row>
    <row r="9" spans="1:74" s="5" customFormat="1" ht="33.75" customHeight="1" x14ac:dyDescent="0.25">
      <c r="C9" s="30"/>
      <c r="T9" s="33"/>
      <c r="U9" s="33"/>
      <c r="V9" s="34"/>
      <c r="W9" s="35"/>
      <c r="X9" s="36"/>
      <c r="Y9" s="36"/>
      <c r="Z9" s="33"/>
    </row>
    <row r="10" spans="1:74" s="5" customFormat="1" ht="33.75" customHeight="1" x14ac:dyDescent="0.25">
      <c r="C10" s="30"/>
      <c r="T10" s="33"/>
      <c r="U10" s="33"/>
      <c r="V10" s="34"/>
      <c r="W10" s="35"/>
      <c r="X10" s="36"/>
      <c r="Y10" s="36"/>
      <c r="Z10" s="33"/>
    </row>
    <row r="11" spans="1:74" s="5" customFormat="1" ht="18.75" x14ac:dyDescent="0.25">
      <c r="C11" s="30"/>
      <c r="Q11" s="227"/>
      <c r="T11" s="33"/>
      <c r="U11" s="33"/>
      <c r="V11" s="34"/>
      <c r="W11" s="35"/>
      <c r="X11" s="33"/>
      <c r="Y11" s="33"/>
      <c r="Z11" s="37"/>
    </row>
    <row r="12" spans="1:74" s="4" customFormat="1" ht="18.75" x14ac:dyDescent="0.25">
      <c r="T12" s="38"/>
      <c r="U12" s="38"/>
      <c r="V12" s="39"/>
      <c r="W12" s="40"/>
      <c r="X12" s="38"/>
      <c r="Y12" s="38"/>
      <c r="Z12" s="33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31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484" t="s">
        <v>2072</v>
      </c>
      <c r="U13" s="484"/>
      <c r="V13" s="484"/>
      <c r="W13" s="484"/>
      <c r="X13" s="484"/>
      <c r="Y13" s="484"/>
      <c r="Z13" s="484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31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41"/>
      <c r="U14" s="41"/>
      <c r="V14" s="41"/>
      <c r="W14" s="41"/>
      <c r="X14" s="41"/>
      <c r="Y14" s="41"/>
      <c r="Z14" s="373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31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42" t="s">
        <v>613</v>
      </c>
      <c r="U15" s="42"/>
      <c r="V15" s="192"/>
      <c r="W15" s="193" t="s">
        <v>1147</v>
      </c>
      <c r="X15" s="44"/>
      <c r="Y15" s="41"/>
      <c r="Z15" s="373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31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45"/>
      <c r="U16" s="245"/>
      <c r="V16" s="245"/>
      <c r="W16" s="246" t="s">
        <v>1074</v>
      </c>
      <c r="X16" s="245"/>
      <c r="Y16" s="245"/>
      <c r="Z16" s="374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3:74" s="4" customFormat="1" ht="18.75" x14ac:dyDescent="0.25">
      <c r="C17" s="31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13"/>
      <c r="U17" s="213"/>
      <c r="V17" s="213"/>
      <c r="W17" s="243" t="s">
        <v>1146</v>
      </c>
      <c r="X17" s="244"/>
      <c r="Y17" s="244"/>
      <c r="Z17" s="375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</row>
    <row r="18" spans="3:74" s="4" customFormat="1" ht="18.75" x14ac:dyDescent="0.25">
      <c r="C18" s="31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13"/>
      <c r="U18" s="213"/>
      <c r="V18" s="213"/>
      <c r="W18" s="243" t="s">
        <v>1148</v>
      </c>
      <c r="X18" s="244"/>
      <c r="Y18" s="244"/>
      <c r="Z18" s="375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</row>
    <row r="19" spans="3:74" s="4" customFormat="1" ht="18.75" x14ac:dyDescent="0.25">
      <c r="C19" s="31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13"/>
      <c r="U19" s="213"/>
      <c r="V19" s="213"/>
      <c r="W19" s="193" t="s">
        <v>1173</v>
      </c>
      <c r="X19" s="213"/>
      <c r="Y19" s="213"/>
      <c r="Z19" s="375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</row>
    <row r="20" spans="3:74" s="4" customFormat="1" ht="18.75" x14ac:dyDescent="0.25">
      <c r="C20" s="31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13"/>
      <c r="U20" s="213"/>
      <c r="V20" s="213"/>
      <c r="W20" s="193" t="s">
        <v>1620</v>
      </c>
      <c r="X20" s="213"/>
      <c r="Y20" s="213"/>
      <c r="Z20" s="375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</row>
    <row r="21" spans="3:74" s="4" customFormat="1" ht="18.75" x14ac:dyDescent="0.25">
      <c r="C21" s="31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13"/>
      <c r="U21" s="213"/>
      <c r="V21" s="213"/>
      <c r="W21" s="193" t="s">
        <v>1631</v>
      </c>
      <c r="X21" s="213"/>
      <c r="Y21" s="213"/>
      <c r="Z21" s="375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</row>
    <row r="22" spans="3:74" s="4" customFormat="1" ht="18.75" x14ac:dyDescent="0.25">
      <c r="C22" s="31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13"/>
      <c r="U22" s="213"/>
      <c r="V22" s="213"/>
      <c r="W22" s="193" t="s">
        <v>1661</v>
      </c>
      <c r="X22" s="213"/>
      <c r="Y22" s="213"/>
      <c r="Z22" s="375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</row>
    <row r="23" spans="3:74" s="4" customFormat="1" ht="18.75" x14ac:dyDescent="0.25">
      <c r="C23" s="31"/>
      <c r="D23" s="12"/>
      <c r="E23" s="12"/>
      <c r="F23" s="12"/>
      <c r="G23" s="12"/>
      <c r="H23" s="12"/>
      <c r="I23" s="13"/>
      <c r="J23" s="13"/>
      <c r="K23" s="13"/>
      <c r="L23" s="299"/>
      <c r="M23" s="13"/>
      <c r="N23" s="13"/>
      <c r="O23" s="13"/>
      <c r="P23" s="13"/>
      <c r="Q23" s="13"/>
      <c r="R23" s="13"/>
      <c r="S23" s="13"/>
      <c r="T23" s="213"/>
      <c r="U23" s="213"/>
      <c r="V23" s="213"/>
      <c r="W23" s="193" t="s">
        <v>1666</v>
      </c>
      <c r="X23" s="213"/>
      <c r="Y23" s="213"/>
      <c r="Z23" s="375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</row>
    <row r="24" spans="3:74" s="4" customFormat="1" ht="18.75" x14ac:dyDescent="0.25">
      <c r="C24" s="31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13"/>
      <c r="U24" s="213"/>
      <c r="V24" s="213"/>
      <c r="W24" s="193" t="s">
        <v>1699</v>
      </c>
      <c r="X24" s="213"/>
      <c r="Y24" s="213"/>
      <c r="Z24" s="375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</row>
    <row r="25" spans="3:74" s="4" customFormat="1" ht="18.75" x14ac:dyDescent="0.25">
      <c r="C25" s="31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13"/>
      <c r="U25" s="213"/>
      <c r="V25" s="213"/>
      <c r="W25" s="193" t="s">
        <v>1713</v>
      </c>
      <c r="X25" s="213"/>
      <c r="Y25" s="213"/>
      <c r="Z25" s="375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</row>
    <row r="26" spans="3:74" s="4" customFormat="1" ht="18.75" x14ac:dyDescent="0.25">
      <c r="C26" s="31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13"/>
      <c r="U26" s="213"/>
      <c r="V26" s="213"/>
      <c r="W26" s="193" t="s">
        <v>1726</v>
      </c>
      <c r="X26" s="213"/>
      <c r="Y26" s="213"/>
      <c r="Z26" s="375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</row>
    <row r="27" spans="3:74" s="4" customFormat="1" ht="18.75" x14ac:dyDescent="0.25">
      <c r="C27" s="31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13"/>
      <c r="U27" s="213"/>
      <c r="V27" s="213"/>
      <c r="W27" s="193" t="s">
        <v>1738</v>
      </c>
      <c r="X27" s="213"/>
      <c r="Y27" s="213"/>
      <c r="Z27" s="375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</row>
    <row r="28" spans="3:74" s="4" customFormat="1" ht="18.75" x14ac:dyDescent="0.25">
      <c r="C28" s="31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13"/>
      <c r="U28" s="213"/>
      <c r="V28" s="213"/>
      <c r="W28" s="193" t="s">
        <v>1919</v>
      </c>
      <c r="X28" s="213"/>
      <c r="Y28" s="213"/>
      <c r="Z28" s="375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</row>
    <row r="29" spans="3:74" s="4" customFormat="1" ht="18.75" x14ac:dyDescent="0.25">
      <c r="C29" s="31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13"/>
      <c r="U29" s="213"/>
      <c r="V29" s="213"/>
      <c r="W29" s="193" t="s">
        <v>2063</v>
      </c>
      <c r="X29" s="213"/>
      <c r="Y29" s="213"/>
      <c r="Z29" s="375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</row>
    <row r="30" spans="3:74" s="4" customFormat="1" ht="18.75" x14ac:dyDescent="0.25">
      <c r="C30" s="31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13"/>
      <c r="U30" s="213"/>
      <c r="V30" s="213"/>
      <c r="W30" s="193" t="s">
        <v>2156</v>
      </c>
      <c r="X30" s="213"/>
      <c r="Y30" s="213"/>
      <c r="Z30" s="375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</row>
    <row r="31" spans="3:74" s="4" customFormat="1" ht="18.75" x14ac:dyDescent="0.25">
      <c r="C31" s="31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13"/>
      <c r="U31" s="213"/>
      <c r="V31" s="213"/>
      <c r="W31" s="193" t="s">
        <v>2157</v>
      </c>
      <c r="X31" s="213"/>
      <c r="Y31" s="213"/>
      <c r="Z31" s="375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</row>
    <row r="32" spans="3:74" s="4" customFormat="1" ht="18.75" x14ac:dyDescent="0.25">
      <c r="C32" s="31"/>
      <c r="D32" s="32"/>
      <c r="E32" s="32"/>
      <c r="F32" s="32"/>
      <c r="G32" s="32"/>
      <c r="H32" s="32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44"/>
      <c r="U32" s="244"/>
      <c r="V32" s="244"/>
      <c r="W32" s="243" t="s">
        <v>2237</v>
      </c>
      <c r="X32" s="244"/>
      <c r="Y32" s="244"/>
      <c r="Z32" s="433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</row>
    <row r="33" spans="1:74" s="4" customFormat="1" ht="18.75" x14ac:dyDescent="0.25">
      <c r="C33" s="31"/>
      <c r="D33" s="32"/>
      <c r="E33" s="32"/>
      <c r="F33" s="32"/>
      <c r="G33" s="32"/>
      <c r="H33" s="32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44"/>
      <c r="U33" s="244"/>
      <c r="V33" s="244"/>
      <c r="W33" s="243" t="s">
        <v>2238</v>
      </c>
      <c r="X33" s="244"/>
      <c r="Y33" s="244"/>
      <c r="Z33" s="433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</row>
    <row r="34" spans="1:74" s="4" customFormat="1" ht="18.75" x14ac:dyDescent="0.25">
      <c r="C34" s="31"/>
      <c r="D34" s="32"/>
      <c r="E34" s="32"/>
      <c r="F34" s="32"/>
      <c r="G34" s="32"/>
      <c r="H34" s="32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44"/>
      <c r="U34" s="244"/>
      <c r="V34" s="244"/>
      <c r="W34" s="243" t="s">
        <v>2254</v>
      </c>
      <c r="X34" s="244"/>
      <c r="Y34" s="244"/>
      <c r="Z34" s="433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</row>
    <row r="35" spans="1:74" s="4" customFormat="1" ht="18.75" x14ac:dyDescent="0.25">
      <c r="C35" s="31"/>
      <c r="D35" s="32"/>
      <c r="E35" s="32"/>
      <c r="F35" s="32"/>
      <c r="G35" s="32"/>
      <c r="H35" s="32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44"/>
      <c r="U35" s="244"/>
      <c r="V35" s="244"/>
      <c r="W35" s="243" t="s">
        <v>2263</v>
      </c>
      <c r="X35" s="244"/>
      <c r="Y35" s="244"/>
      <c r="Z35" s="433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</row>
    <row r="36" spans="1:74" s="4" customFormat="1" ht="18.75" x14ac:dyDescent="0.25">
      <c r="C36" s="31"/>
      <c r="D36" s="32"/>
      <c r="E36" s="32"/>
      <c r="F36" s="32"/>
      <c r="G36" s="32"/>
      <c r="H36" s="32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44"/>
      <c r="U36" s="244"/>
      <c r="V36" s="244"/>
      <c r="W36" s="243" t="s">
        <v>2294</v>
      </c>
      <c r="X36" s="244"/>
      <c r="Y36" s="244"/>
      <c r="Z36" s="433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</row>
    <row r="37" spans="1:74" s="4" customFormat="1" ht="18.75" x14ac:dyDescent="0.25">
      <c r="C37" s="31"/>
      <c r="D37" s="32"/>
      <c r="E37" s="32"/>
      <c r="F37" s="32"/>
      <c r="G37" s="32"/>
      <c r="H37" s="32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44"/>
      <c r="U37" s="244"/>
      <c r="V37" s="244"/>
      <c r="W37" s="243" t="s">
        <v>2311</v>
      </c>
      <c r="X37" s="244"/>
      <c r="Y37" s="244"/>
      <c r="Z37" s="433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</row>
    <row r="38" spans="1:74" s="4" customFormat="1" ht="18.75" x14ac:dyDescent="0.25">
      <c r="C38" s="31"/>
      <c r="D38" s="32"/>
      <c r="E38" s="32"/>
      <c r="F38" s="32"/>
      <c r="G38" s="32"/>
      <c r="H38" s="32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44"/>
      <c r="U38" s="244"/>
      <c r="V38" s="244"/>
      <c r="W38" s="243" t="s">
        <v>2338</v>
      </c>
      <c r="X38" s="244"/>
      <c r="Y38" s="244"/>
      <c r="Z38" s="433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</row>
    <row r="39" spans="1:74" s="4" customFormat="1" ht="18.75" x14ac:dyDescent="0.25">
      <c r="C39" s="31"/>
      <c r="D39" s="32"/>
      <c r="E39" s="32"/>
      <c r="F39" s="32"/>
      <c r="G39" s="32"/>
      <c r="H39" s="32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44"/>
      <c r="U39" s="244"/>
      <c r="V39" s="244"/>
      <c r="W39" s="243"/>
      <c r="X39" s="244"/>
      <c r="Y39" s="244"/>
      <c r="Z39" s="433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</row>
    <row r="40" spans="1:74" s="4" customFormat="1" x14ac:dyDescent="0.25">
      <c r="C40" s="31"/>
      <c r="D40" s="12"/>
      <c r="E40" s="12"/>
      <c r="F40" s="12"/>
      <c r="G40" s="12"/>
      <c r="H40" s="12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43"/>
      <c r="U40" s="43"/>
      <c r="V40" s="43"/>
      <c r="W40" s="43"/>
      <c r="X40" s="43"/>
      <c r="Y40" s="43"/>
      <c r="Z40" s="374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 s="4" customFormat="1" x14ac:dyDescent="0.25">
      <c r="C41" s="32"/>
      <c r="D41" s="32"/>
      <c r="E41" s="32"/>
      <c r="F41" s="31" t="s">
        <v>2337</v>
      </c>
      <c r="G41" s="32"/>
      <c r="H41" s="32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432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</row>
    <row r="42" spans="1:74" s="4" customFormat="1" x14ac:dyDescent="0.25">
      <c r="C42" s="477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s="4" customFormat="1" x14ac:dyDescent="0.25">
      <c r="C43" s="2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376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s="8" customFormat="1" x14ac:dyDescent="0.25">
      <c r="A44" s="5"/>
      <c r="B44" s="5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377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s="18" customFormat="1" ht="94.5" customHeight="1" x14ac:dyDescent="0.25">
      <c r="A45" s="5"/>
      <c r="B45" s="5"/>
      <c r="C45" s="1" t="s">
        <v>0</v>
      </c>
      <c r="D45" s="1" t="s">
        <v>1</v>
      </c>
      <c r="E45" s="1" t="s">
        <v>2</v>
      </c>
      <c r="F45" s="1" t="s">
        <v>3</v>
      </c>
      <c r="G45" s="1" t="s">
        <v>4</v>
      </c>
      <c r="H45" s="1" t="s">
        <v>5</v>
      </c>
      <c r="I45" s="1" t="s">
        <v>6</v>
      </c>
      <c r="J45" s="1" t="s">
        <v>31</v>
      </c>
      <c r="K45" s="1" t="s">
        <v>7</v>
      </c>
      <c r="L45" s="1" t="s">
        <v>8</v>
      </c>
      <c r="M45" s="1" t="s">
        <v>9</v>
      </c>
      <c r="N45" s="1" t="s">
        <v>10</v>
      </c>
      <c r="O45" s="1" t="s">
        <v>11</v>
      </c>
      <c r="P45" s="1" t="s">
        <v>12</v>
      </c>
      <c r="Q45" s="1" t="s">
        <v>13</v>
      </c>
      <c r="R45" s="1" t="s">
        <v>14</v>
      </c>
      <c r="S45" s="1" t="s">
        <v>15</v>
      </c>
      <c r="T45" s="6" t="s">
        <v>16</v>
      </c>
      <c r="U45" s="1" t="s">
        <v>17</v>
      </c>
      <c r="V45" s="7" t="s">
        <v>18</v>
      </c>
      <c r="W45" s="7" t="s">
        <v>19</v>
      </c>
      <c r="X45" s="1" t="s">
        <v>20</v>
      </c>
      <c r="Y45" s="1" t="s">
        <v>21</v>
      </c>
      <c r="Z45" s="1" t="s">
        <v>22</v>
      </c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 s="4" customFormat="1" x14ac:dyDescent="0.25">
      <c r="C46" s="14">
        <v>1</v>
      </c>
      <c r="D46" s="14">
        <v>2</v>
      </c>
      <c r="E46" s="14">
        <v>3</v>
      </c>
      <c r="F46" s="14">
        <v>4</v>
      </c>
      <c r="G46" s="14">
        <v>5</v>
      </c>
      <c r="H46" s="14">
        <v>6</v>
      </c>
      <c r="I46" s="14">
        <v>7</v>
      </c>
      <c r="J46" s="14">
        <v>8</v>
      </c>
      <c r="K46" s="14">
        <v>9</v>
      </c>
      <c r="L46" s="14">
        <v>10</v>
      </c>
      <c r="M46" s="14">
        <v>11</v>
      </c>
      <c r="N46" s="14">
        <v>12</v>
      </c>
      <c r="O46" s="14">
        <v>13</v>
      </c>
      <c r="P46" s="14">
        <v>14</v>
      </c>
      <c r="Q46" s="14">
        <v>15</v>
      </c>
      <c r="R46" s="14">
        <v>16</v>
      </c>
      <c r="S46" s="14">
        <v>17</v>
      </c>
      <c r="T46" s="14">
        <v>18</v>
      </c>
      <c r="U46" s="14">
        <v>19</v>
      </c>
      <c r="V46" s="15">
        <v>20</v>
      </c>
      <c r="W46" s="15">
        <v>21</v>
      </c>
      <c r="X46" s="14">
        <v>22</v>
      </c>
      <c r="Y46" s="14">
        <v>23</v>
      </c>
      <c r="Z46" s="14">
        <v>24</v>
      </c>
    </row>
    <row r="47" spans="1:74" s="47" customFormat="1" ht="12.75" x14ac:dyDescent="0.25">
      <c r="C47" s="482" t="s">
        <v>23</v>
      </c>
      <c r="D47" s="483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spans="1:74" s="48" customFormat="1" ht="97.5" customHeight="1" x14ac:dyDescent="0.25">
      <c r="C48" s="49" t="s">
        <v>38</v>
      </c>
      <c r="D48" s="49" t="s">
        <v>172</v>
      </c>
      <c r="E48" s="50" t="s">
        <v>216</v>
      </c>
      <c r="F48" s="51" t="s">
        <v>217</v>
      </c>
      <c r="G48" s="52" t="s">
        <v>218</v>
      </c>
      <c r="H48" s="53" t="s">
        <v>219</v>
      </c>
      <c r="I48" s="54" t="s">
        <v>189</v>
      </c>
      <c r="J48" s="55">
        <v>1</v>
      </c>
      <c r="K48" s="49">
        <v>750000000</v>
      </c>
      <c r="L48" s="56" t="s">
        <v>177</v>
      </c>
      <c r="M48" s="54" t="s">
        <v>220</v>
      </c>
      <c r="N48" s="49" t="s">
        <v>221</v>
      </c>
      <c r="O48" s="49" t="s">
        <v>222</v>
      </c>
      <c r="P48" s="54" t="s">
        <v>223</v>
      </c>
      <c r="Q48" s="49" t="s">
        <v>224</v>
      </c>
      <c r="R48" s="49">
        <v>245</v>
      </c>
      <c r="S48" s="57" t="s">
        <v>225</v>
      </c>
      <c r="T48" s="54">
        <v>632488.81999999995</v>
      </c>
      <c r="U48" s="58">
        <v>17.010000000000002</v>
      </c>
      <c r="V48" s="54">
        <f>U48*T48</f>
        <v>10758634.828199999</v>
      </c>
      <c r="W48" s="54">
        <f t="shared" ref="W48:W55" si="0">V48*1.12</f>
        <v>12049671.007584</v>
      </c>
      <c r="X48" s="49"/>
      <c r="Y48" s="59" t="s">
        <v>197</v>
      </c>
      <c r="Z48" s="49"/>
    </row>
    <row r="49" spans="3:26" s="48" customFormat="1" ht="199.5" customHeight="1" x14ac:dyDescent="0.25">
      <c r="C49" s="49" t="s">
        <v>39</v>
      </c>
      <c r="D49" s="49" t="s">
        <v>172</v>
      </c>
      <c r="E49" s="50" t="s">
        <v>216</v>
      </c>
      <c r="F49" s="51" t="s">
        <v>217</v>
      </c>
      <c r="G49" s="52" t="s">
        <v>218</v>
      </c>
      <c r="H49" s="53" t="s">
        <v>226</v>
      </c>
      <c r="I49" s="54" t="s">
        <v>189</v>
      </c>
      <c r="J49" s="55">
        <v>1</v>
      </c>
      <c r="K49" s="49">
        <v>750000000</v>
      </c>
      <c r="L49" s="56" t="s">
        <v>177</v>
      </c>
      <c r="M49" s="54" t="s">
        <v>220</v>
      </c>
      <c r="N49" s="49" t="s">
        <v>221</v>
      </c>
      <c r="O49" s="49" t="s">
        <v>222</v>
      </c>
      <c r="P49" s="54" t="s">
        <v>223</v>
      </c>
      <c r="Q49" s="49" t="s">
        <v>224</v>
      </c>
      <c r="R49" s="49">
        <v>245</v>
      </c>
      <c r="S49" s="57" t="s">
        <v>225</v>
      </c>
      <c r="T49" s="54">
        <v>1830589.28</v>
      </c>
      <c r="U49" s="58">
        <v>13.91</v>
      </c>
      <c r="V49" s="54">
        <f t="shared" ref="V49:V53" si="1">U49*T49</f>
        <v>25463496.884800002</v>
      </c>
      <c r="W49" s="54">
        <f t="shared" si="0"/>
        <v>28519116.510976005</v>
      </c>
      <c r="X49" s="49"/>
      <c r="Y49" s="59" t="s">
        <v>197</v>
      </c>
      <c r="Z49" s="49"/>
    </row>
    <row r="50" spans="3:26" s="48" customFormat="1" ht="196.5" customHeight="1" x14ac:dyDescent="0.25">
      <c r="C50" s="49" t="s">
        <v>40</v>
      </c>
      <c r="D50" s="49" t="s">
        <v>172</v>
      </c>
      <c r="E50" s="50" t="s">
        <v>216</v>
      </c>
      <c r="F50" s="51" t="s">
        <v>217</v>
      </c>
      <c r="G50" s="52" t="s">
        <v>218</v>
      </c>
      <c r="H50" s="60" t="s">
        <v>227</v>
      </c>
      <c r="I50" s="54" t="s">
        <v>189</v>
      </c>
      <c r="J50" s="55">
        <v>1</v>
      </c>
      <c r="K50" s="49">
        <v>750000000</v>
      </c>
      <c r="L50" s="56" t="s">
        <v>177</v>
      </c>
      <c r="M50" s="54" t="s">
        <v>220</v>
      </c>
      <c r="N50" s="49" t="s">
        <v>221</v>
      </c>
      <c r="O50" s="49" t="s">
        <v>222</v>
      </c>
      <c r="P50" s="54" t="s">
        <v>223</v>
      </c>
      <c r="Q50" s="49" t="s">
        <v>224</v>
      </c>
      <c r="R50" s="49">
        <v>245</v>
      </c>
      <c r="S50" s="57" t="s">
        <v>225</v>
      </c>
      <c r="T50" s="54">
        <v>26828872.23</v>
      </c>
      <c r="U50" s="58">
        <v>17.12</v>
      </c>
      <c r="V50" s="54">
        <f t="shared" si="1"/>
        <v>459310292.57760006</v>
      </c>
      <c r="W50" s="54">
        <f t="shared" si="0"/>
        <v>514427527.68691212</v>
      </c>
      <c r="X50" s="49"/>
      <c r="Y50" s="59" t="s">
        <v>197</v>
      </c>
      <c r="Z50" s="49"/>
    </row>
    <row r="51" spans="3:26" s="48" customFormat="1" ht="201" customHeight="1" x14ac:dyDescent="0.25">
      <c r="C51" s="49" t="s">
        <v>41</v>
      </c>
      <c r="D51" s="49" t="s">
        <v>172</v>
      </c>
      <c r="E51" s="50" t="s">
        <v>216</v>
      </c>
      <c r="F51" s="51" t="s">
        <v>217</v>
      </c>
      <c r="G51" s="52" t="s">
        <v>218</v>
      </c>
      <c r="H51" s="53" t="s">
        <v>228</v>
      </c>
      <c r="I51" s="54" t="s">
        <v>189</v>
      </c>
      <c r="J51" s="55">
        <v>1</v>
      </c>
      <c r="K51" s="49">
        <v>750000000</v>
      </c>
      <c r="L51" s="56" t="s">
        <v>177</v>
      </c>
      <c r="M51" s="54" t="s">
        <v>220</v>
      </c>
      <c r="N51" s="49" t="s">
        <v>229</v>
      </c>
      <c r="O51" s="49" t="s">
        <v>222</v>
      </c>
      <c r="P51" s="54" t="s">
        <v>230</v>
      </c>
      <c r="Q51" s="49" t="s">
        <v>224</v>
      </c>
      <c r="R51" s="49">
        <v>245</v>
      </c>
      <c r="S51" s="57" t="s">
        <v>225</v>
      </c>
      <c r="T51" s="54">
        <v>1886512.5</v>
      </c>
      <c r="U51" s="58">
        <v>15.72</v>
      </c>
      <c r="V51" s="54">
        <f t="shared" si="1"/>
        <v>29655976.5</v>
      </c>
      <c r="W51" s="54">
        <f t="shared" si="0"/>
        <v>33214693.680000003</v>
      </c>
      <c r="X51" s="49"/>
      <c r="Y51" s="59" t="s">
        <v>197</v>
      </c>
      <c r="Z51" s="49"/>
    </row>
    <row r="52" spans="3:26" s="48" customFormat="1" ht="204.75" customHeight="1" x14ac:dyDescent="0.25">
      <c r="C52" s="49" t="s">
        <v>42</v>
      </c>
      <c r="D52" s="49" t="s">
        <v>172</v>
      </c>
      <c r="E52" s="50" t="s">
        <v>216</v>
      </c>
      <c r="F52" s="51" t="s">
        <v>217</v>
      </c>
      <c r="G52" s="52" t="s">
        <v>218</v>
      </c>
      <c r="H52" s="53" t="s">
        <v>231</v>
      </c>
      <c r="I52" s="54" t="s">
        <v>189</v>
      </c>
      <c r="J52" s="55">
        <v>1</v>
      </c>
      <c r="K52" s="49">
        <v>750000000</v>
      </c>
      <c r="L52" s="56" t="s">
        <v>177</v>
      </c>
      <c r="M52" s="54" t="s">
        <v>220</v>
      </c>
      <c r="N52" s="49" t="s">
        <v>232</v>
      </c>
      <c r="O52" s="49" t="s">
        <v>222</v>
      </c>
      <c r="P52" s="54" t="s">
        <v>223</v>
      </c>
      <c r="Q52" s="49" t="s">
        <v>224</v>
      </c>
      <c r="R52" s="49">
        <v>245</v>
      </c>
      <c r="S52" s="57" t="s">
        <v>225</v>
      </c>
      <c r="T52" s="54">
        <v>20215748.609999999</v>
      </c>
      <c r="U52" s="58">
        <v>16.05</v>
      </c>
      <c r="V52" s="54">
        <f t="shared" si="1"/>
        <v>324462765.19050002</v>
      </c>
      <c r="W52" s="54">
        <f t="shared" si="0"/>
        <v>363398297.01336008</v>
      </c>
      <c r="X52" s="49"/>
      <c r="Y52" s="59" t="s">
        <v>197</v>
      </c>
      <c r="Z52" s="49"/>
    </row>
    <row r="53" spans="3:26" s="48" customFormat="1" ht="206.25" customHeight="1" x14ac:dyDescent="0.25">
      <c r="C53" s="49" t="s">
        <v>43</v>
      </c>
      <c r="D53" s="49" t="s">
        <v>172</v>
      </c>
      <c r="E53" s="50" t="s">
        <v>216</v>
      </c>
      <c r="F53" s="51" t="s">
        <v>217</v>
      </c>
      <c r="G53" s="52" t="s">
        <v>218</v>
      </c>
      <c r="H53" s="53" t="s">
        <v>233</v>
      </c>
      <c r="I53" s="54" t="s">
        <v>189</v>
      </c>
      <c r="J53" s="55">
        <v>1</v>
      </c>
      <c r="K53" s="49">
        <v>750000000</v>
      </c>
      <c r="L53" s="56" t="s">
        <v>177</v>
      </c>
      <c r="M53" s="54" t="s">
        <v>220</v>
      </c>
      <c r="N53" s="49" t="s">
        <v>232</v>
      </c>
      <c r="O53" s="49" t="s">
        <v>222</v>
      </c>
      <c r="P53" s="54" t="s">
        <v>223</v>
      </c>
      <c r="Q53" s="49" t="s">
        <v>224</v>
      </c>
      <c r="R53" s="49">
        <v>245</v>
      </c>
      <c r="S53" s="57" t="s">
        <v>225</v>
      </c>
      <c r="T53" s="54">
        <v>474256.92</v>
      </c>
      <c r="U53" s="58">
        <v>20.6</v>
      </c>
      <c r="V53" s="54">
        <f t="shared" si="1"/>
        <v>9769692.5520000011</v>
      </c>
      <c r="W53" s="54">
        <f t="shared" si="0"/>
        <v>10942055.658240002</v>
      </c>
      <c r="X53" s="49"/>
      <c r="Y53" s="59" t="s">
        <v>197</v>
      </c>
      <c r="Z53" s="49"/>
    </row>
    <row r="54" spans="3:26" s="48" customFormat="1" ht="299.25" customHeight="1" x14ac:dyDescent="0.25">
      <c r="C54" s="49" t="s">
        <v>44</v>
      </c>
      <c r="D54" s="49" t="s">
        <v>172</v>
      </c>
      <c r="E54" s="50" t="s">
        <v>216</v>
      </c>
      <c r="F54" s="51" t="s">
        <v>217</v>
      </c>
      <c r="G54" s="52" t="s">
        <v>218</v>
      </c>
      <c r="H54" s="53" t="s">
        <v>234</v>
      </c>
      <c r="I54" s="54" t="s">
        <v>189</v>
      </c>
      <c r="J54" s="55">
        <v>1</v>
      </c>
      <c r="K54" s="49">
        <v>750000000</v>
      </c>
      <c r="L54" s="56" t="s">
        <v>177</v>
      </c>
      <c r="M54" s="54" t="s">
        <v>220</v>
      </c>
      <c r="N54" s="49" t="s">
        <v>235</v>
      </c>
      <c r="O54" s="49" t="s">
        <v>222</v>
      </c>
      <c r="P54" s="54" t="s">
        <v>230</v>
      </c>
      <c r="Q54" s="49" t="s">
        <v>224</v>
      </c>
      <c r="R54" s="49">
        <v>245</v>
      </c>
      <c r="S54" s="57" t="s">
        <v>225</v>
      </c>
      <c r="T54" s="54">
        <v>997781.46</v>
      </c>
      <c r="U54" s="54">
        <v>18.190000000000001</v>
      </c>
      <c r="V54" s="54">
        <f>U54*T54</f>
        <v>18149644.757400002</v>
      </c>
      <c r="W54" s="54">
        <f t="shared" si="0"/>
        <v>20327602.128288005</v>
      </c>
      <c r="X54" s="49"/>
      <c r="Y54" s="59" t="s">
        <v>197</v>
      </c>
      <c r="Z54" s="54"/>
    </row>
    <row r="55" spans="3:26" s="48" customFormat="1" ht="409.5" customHeight="1" x14ac:dyDescent="0.25">
      <c r="C55" s="49" t="s">
        <v>45</v>
      </c>
      <c r="D55" s="49" t="s">
        <v>172</v>
      </c>
      <c r="E55" s="50" t="s">
        <v>216</v>
      </c>
      <c r="F55" s="51" t="s">
        <v>217</v>
      </c>
      <c r="G55" s="52" t="s">
        <v>218</v>
      </c>
      <c r="H55" s="53" t="s">
        <v>236</v>
      </c>
      <c r="I55" s="54" t="s">
        <v>189</v>
      </c>
      <c r="J55" s="55">
        <v>1</v>
      </c>
      <c r="K55" s="49">
        <v>750000000</v>
      </c>
      <c r="L55" s="56" t="s">
        <v>177</v>
      </c>
      <c r="M55" s="54" t="s">
        <v>220</v>
      </c>
      <c r="N55" s="49" t="s">
        <v>237</v>
      </c>
      <c r="O55" s="49" t="s">
        <v>222</v>
      </c>
      <c r="P55" s="54" t="s">
        <v>223</v>
      </c>
      <c r="Q55" s="49" t="s">
        <v>224</v>
      </c>
      <c r="R55" s="49">
        <v>245</v>
      </c>
      <c r="S55" s="57" t="s">
        <v>225</v>
      </c>
      <c r="T55" s="54">
        <v>3110390.4</v>
      </c>
      <c r="U55" s="54">
        <v>17.079999999999998</v>
      </c>
      <c r="V55" s="54">
        <f>T55*U55</f>
        <v>53125468.03199999</v>
      </c>
      <c r="W55" s="54">
        <f t="shared" si="0"/>
        <v>59500524.195839994</v>
      </c>
      <c r="X55" s="49"/>
      <c r="Y55" s="59" t="s">
        <v>197</v>
      </c>
      <c r="Z55" s="54"/>
    </row>
    <row r="56" spans="3:26" s="48" customFormat="1" ht="205.5" customHeight="1" x14ac:dyDescent="0.25">
      <c r="C56" s="61" t="s">
        <v>46</v>
      </c>
      <c r="D56" s="49" t="s">
        <v>172</v>
      </c>
      <c r="E56" s="62" t="s">
        <v>430</v>
      </c>
      <c r="F56" s="285" t="s">
        <v>431</v>
      </c>
      <c r="G56" s="285" t="s">
        <v>432</v>
      </c>
      <c r="H56" s="286" t="s">
        <v>1662</v>
      </c>
      <c r="I56" s="62" t="s">
        <v>189</v>
      </c>
      <c r="J56" s="64">
        <v>1</v>
      </c>
      <c r="K56" s="49">
        <v>750000000</v>
      </c>
      <c r="L56" s="62" t="s">
        <v>177</v>
      </c>
      <c r="M56" s="62" t="s">
        <v>688</v>
      </c>
      <c r="N56" s="62" t="s">
        <v>433</v>
      </c>
      <c r="O56" s="65" t="s">
        <v>222</v>
      </c>
      <c r="P56" s="62" t="s">
        <v>689</v>
      </c>
      <c r="Q56" s="66" t="s">
        <v>434</v>
      </c>
      <c r="R56" s="67">
        <v>796</v>
      </c>
      <c r="S56" s="67" t="s">
        <v>435</v>
      </c>
      <c r="T56" s="62">
        <v>1</v>
      </c>
      <c r="U56" s="68">
        <v>4824900</v>
      </c>
      <c r="V56" s="68">
        <v>0</v>
      </c>
      <c r="W56" s="68">
        <f>V56*1.12</f>
        <v>0</v>
      </c>
      <c r="X56" s="287"/>
      <c r="Y56" s="288">
        <v>2016</v>
      </c>
      <c r="Z56" s="288" t="s">
        <v>1642</v>
      </c>
    </row>
    <row r="57" spans="3:26" s="48" customFormat="1" ht="205.5" customHeight="1" x14ac:dyDescent="0.25">
      <c r="C57" s="61" t="s">
        <v>1665</v>
      </c>
      <c r="D57" s="49" t="s">
        <v>172</v>
      </c>
      <c r="E57" s="62" t="s">
        <v>430</v>
      </c>
      <c r="F57" s="285" t="s">
        <v>431</v>
      </c>
      <c r="G57" s="285" t="s">
        <v>432</v>
      </c>
      <c r="H57" s="286" t="s">
        <v>1663</v>
      </c>
      <c r="I57" s="62" t="s">
        <v>189</v>
      </c>
      <c r="J57" s="64">
        <v>1</v>
      </c>
      <c r="K57" s="49">
        <v>750000000</v>
      </c>
      <c r="L57" s="62" t="s">
        <v>177</v>
      </c>
      <c r="M57" s="62" t="s">
        <v>1664</v>
      </c>
      <c r="N57" s="62" t="s">
        <v>433</v>
      </c>
      <c r="O57" s="65" t="s">
        <v>222</v>
      </c>
      <c r="P57" s="62" t="s">
        <v>689</v>
      </c>
      <c r="Q57" s="66" t="s">
        <v>434</v>
      </c>
      <c r="R57" s="67">
        <v>796</v>
      </c>
      <c r="S57" s="67" t="s">
        <v>435</v>
      </c>
      <c r="T57" s="62">
        <v>1</v>
      </c>
      <c r="U57" s="68">
        <v>7709100</v>
      </c>
      <c r="V57" s="68">
        <f>U57</f>
        <v>7709100</v>
      </c>
      <c r="W57" s="68">
        <f>V57*1.12</f>
        <v>8634192</v>
      </c>
      <c r="X57" s="287"/>
      <c r="Y57" s="288">
        <v>2016</v>
      </c>
      <c r="Z57" s="288"/>
    </row>
    <row r="58" spans="3:26" s="48" customFormat="1" ht="261.75" customHeight="1" x14ac:dyDescent="0.25">
      <c r="C58" s="61" t="s">
        <v>63</v>
      </c>
      <c r="D58" s="49" t="s">
        <v>172</v>
      </c>
      <c r="E58" s="49" t="s">
        <v>447</v>
      </c>
      <c r="F58" s="49" t="s">
        <v>448</v>
      </c>
      <c r="G58" s="49" t="s">
        <v>449</v>
      </c>
      <c r="H58" s="49" t="s">
        <v>450</v>
      </c>
      <c r="I58" s="49" t="s">
        <v>201</v>
      </c>
      <c r="J58" s="69">
        <v>0</v>
      </c>
      <c r="K58" s="49">
        <v>750000000</v>
      </c>
      <c r="L58" s="49" t="s">
        <v>339</v>
      </c>
      <c r="M58" s="49" t="s">
        <v>193</v>
      </c>
      <c r="N58" s="49" t="s">
        <v>451</v>
      </c>
      <c r="O58" s="49" t="s">
        <v>222</v>
      </c>
      <c r="P58" s="49" t="s">
        <v>331</v>
      </c>
      <c r="Q58" s="49" t="s">
        <v>452</v>
      </c>
      <c r="R58" s="49" t="s">
        <v>453</v>
      </c>
      <c r="S58" s="49" t="s">
        <v>435</v>
      </c>
      <c r="T58" s="49">
        <v>5</v>
      </c>
      <c r="U58" s="49">
        <v>26866</v>
      </c>
      <c r="V58" s="49">
        <v>134330</v>
      </c>
      <c r="W58" s="49">
        <v>150449.60000000001</v>
      </c>
      <c r="X58" s="49"/>
      <c r="Y58" s="59" t="s">
        <v>343</v>
      </c>
      <c r="Z58" s="49"/>
    </row>
    <row r="59" spans="3:26" s="48" customFormat="1" ht="225.75" customHeight="1" x14ac:dyDescent="0.25">
      <c r="C59" s="61" t="s">
        <v>32</v>
      </c>
      <c r="D59" s="49" t="s">
        <v>172</v>
      </c>
      <c r="E59" s="49" t="s">
        <v>454</v>
      </c>
      <c r="F59" s="49" t="s">
        <v>455</v>
      </c>
      <c r="G59" s="49" t="s">
        <v>456</v>
      </c>
      <c r="H59" s="49" t="s">
        <v>457</v>
      </c>
      <c r="I59" s="49" t="s">
        <v>201</v>
      </c>
      <c r="J59" s="69">
        <v>0</v>
      </c>
      <c r="K59" s="49">
        <v>750000000</v>
      </c>
      <c r="L59" s="49" t="s">
        <v>339</v>
      </c>
      <c r="M59" s="49" t="s">
        <v>193</v>
      </c>
      <c r="N59" s="49" t="s">
        <v>451</v>
      </c>
      <c r="O59" s="49" t="s">
        <v>222</v>
      </c>
      <c r="P59" s="49" t="s">
        <v>458</v>
      </c>
      <c r="Q59" s="49" t="s">
        <v>452</v>
      </c>
      <c r="R59" s="49" t="s">
        <v>453</v>
      </c>
      <c r="S59" s="49" t="s">
        <v>435</v>
      </c>
      <c r="T59" s="49">
        <v>1</v>
      </c>
      <c r="U59" s="49">
        <v>2346923</v>
      </c>
      <c r="V59" s="49">
        <v>2346923</v>
      </c>
      <c r="W59" s="49">
        <v>2628553.7600000002</v>
      </c>
      <c r="X59" s="49"/>
      <c r="Y59" s="59" t="s">
        <v>343</v>
      </c>
      <c r="Z59" s="49"/>
    </row>
    <row r="60" spans="3:26" s="48" customFormat="1" ht="162.75" customHeight="1" x14ac:dyDescent="0.25">
      <c r="C60" s="61" t="s">
        <v>64</v>
      </c>
      <c r="D60" s="49" t="s">
        <v>172</v>
      </c>
      <c r="E60" s="49" t="s">
        <v>454</v>
      </c>
      <c r="F60" s="49" t="s">
        <v>455</v>
      </c>
      <c r="G60" s="49" t="s">
        <v>456</v>
      </c>
      <c r="H60" s="49" t="s">
        <v>459</v>
      </c>
      <c r="I60" s="49" t="s">
        <v>201</v>
      </c>
      <c r="J60" s="69">
        <v>0</v>
      </c>
      <c r="K60" s="49">
        <v>750000000</v>
      </c>
      <c r="L60" s="49" t="s">
        <v>339</v>
      </c>
      <c r="M60" s="49" t="s">
        <v>193</v>
      </c>
      <c r="N60" s="49" t="s">
        <v>451</v>
      </c>
      <c r="O60" s="49" t="s">
        <v>222</v>
      </c>
      <c r="P60" s="49" t="s">
        <v>458</v>
      </c>
      <c r="Q60" s="49" t="s">
        <v>452</v>
      </c>
      <c r="R60" s="49" t="s">
        <v>453</v>
      </c>
      <c r="S60" s="49" t="s">
        <v>435</v>
      </c>
      <c r="T60" s="49">
        <v>1</v>
      </c>
      <c r="U60" s="49">
        <v>2805883</v>
      </c>
      <c r="V60" s="49">
        <v>2805883</v>
      </c>
      <c r="W60" s="49">
        <v>3142588.9600000004</v>
      </c>
      <c r="X60" s="49"/>
      <c r="Y60" s="59" t="s">
        <v>343</v>
      </c>
      <c r="Z60" s="49"/>
    </row>
    <row r="61" spans="3:26" s="48" customFormat="1" ht="138" customHeight="1" x14ac:dyDescent="0.25">
      <c r="C61" s="61" t="s">
        <v>65</v>
      </c>
      <c r="D61" s="49" t="s">
        <v>172</v>
      </c>
      <c r="E61" s="49" t="s">
        <v>460</v>
      </c>
      <c r="F61" s="49" t="s">
        <v>461</v>
      </c>
      <c r="G61" s="49" t="s">
        <v>462</v>
      </c>
      <c r="H61" s="49" t="s">
        <v>463</v>
      </c>
      <c r="I61" s="49" t="s">
        <v>201</v>
      </c>
      <c r="J61" s="69">
        <v>0</v>
      </c>
      <c r="K61" s="49">
        <v>750000000</v>
      </c>
      <c r="L61" s="49" t="s">
        <v>339</v>
      </c>
      <c r="M61" s="49" t="s">
        <v>193</v>
      </c>
      <c r="N61" s="49" t="s">
        <v>451</v>
      </c>
      <c r="O61" s="49" t="s">
        <v>222</v>
      </c>
      <c r="P61" s="49" t="s">
        <v>331</v>
      </c>
      <c r="Q61" s="49" t="s">
        <v>452</v>
      </c>
      <c r="R61" s="49" t="s">
        <v>453</v>
      </c>
      <c r="S61" s="49" t="s">
        <v>435</v>
      </c>
      <c r="T61" s="49">
        <v>9</v>
      </c>
      <c r="U61" s="49">
        <v>4499</v>
      </c>
      <c r="V61" s="49">
        <v>40491</v>
      </c>
      <c r="W61" s="49">
        <v>45349.920000000006</v>
      </c>
      <c r="X61" s="49"/>
      <c r="Y61" s="59" t="s">
        <v>343</v>
      </c>
      <c r="Z61" s="49"/>
    </row>
    <row r="62" spans="3:26" s="48" customFormat="1" ht="282" customHeight="1" x14ac:dyDescent="0.25">
      <c r="C62" s="61" t="s">
        <v>66</v>
      </c>
      <c r="D62" s="49" t="s">
        <v>172</v>
      </c>
      <c r="E62" s="49" t="s">
        <v>464</v>
      </c>
      <c r="F62" s="49" t="s">
        <v>461</v>
      </c>
      <c r="G62" s="49" t="s">
        <v>465</v>
      </c>
      <c r="H62" s="49" t="s">
        <v>466</v>
      </c>
      <c r="I62" s="49" t="s">
        <v>201</v>
      </c>
      <c r="J62" s="69">
        <v>0</v>
      </c>
      <c r="K62" s="49">
        <v>750000000</v>
      </c>
      <c r="L62" s="49" t="s">
        <v>339</v>
      </c>
      <c r="M62" s="49" t="s">
        <v>193</v>
      </c>
      <c r="N62" s="49" t="s">
        <v>451</v>
      </c>
      <c r="O62" s="49" t="s">
        <v>222</v>
      </c>
      <c r="P62" s="49" t="s">
        <v>331</v>
      </c>
      <c r="Q62" s="49" t="s">
        <v>452</v>
      </c>
      <c r="R62" s="49" t="s">
        <v>453</v>
      </c>
      <c r="S62" s="49" t="s">
        <v>435</v>
      </c>
      <c r="T62" s="49">
        <v>9</v>
      </c>
      <c r="U62" s="49">
        <v>4791</v>
      </c>
      <c r="V62" s="49">
        <v>43119</v>
      </c>
      <c r="W62" s="49">
        <v>48293.280000000006</v>
      </c>
      <c r="X62" s="49"/>
      <c r="Y62" s="59" t="s">
        <v>343</v>
      </c>
      <c r="Z62" s="49"/>
    </row>
    <row r="63" spans="3:26" s="48" customFormat="1" ht="214.5" customHeight="1" x14ac:dyDescent="0.25">
      <c r="C63" s="61" t="s">
        <v>67</v>
      </c>
      <c r="D63" s="49" t="s">
        <v>172</v>
      </c>
      <c r="E63" s="49" t="s">
        <v>464</v>
      </c>
      <c r="F63" s="49" t="s">
        <v>461</v>
      </c>
      <c r="G63" s="49" t="s">
        <v>465</v>
      </c>
      <c r="H63" s="49" t="s">
        <v>467</v>
      </c>
      <c r="I63" s="49" t="s">
        <v>201</v>
      </c>
      <c r="J63" s="69">
        <v>0</v>
      </c>
      <c r="K63" s="49">
        <v>750000000</v>
      </c>
      <c r="L63" s="49" t="s">
        <v>339</v>
      </c>
      <c r="M63" s="49" t="s">
        <v>193</v>
      </c>
      <c r="N63" s="49" t="s">
        <v>451</v>
      </c>
      <c r="O63" s="49" t="s">
        <v>222</v>
      </c>
      <c r="P63" s="49" t="s">
        <v>331</v>
      </c>
      <c r="Q63" s="49" t="s">
        <v>452</v>
      </c>
      <c r="R63" s="49" t="s">
        <v>453</v>
      </c>
      <c r="S63" s="49" t="s">
        <v>435</v>
      </c>
      <c r="T63" s="49">
        <v>12</v>
      </c>
      <c r="U63" s="49">
        <v>4855</v>
      </c>
      <c r="V63" s="49">
        <v>58260</v>
      </c>
      <c r="W63" s="49">
        <v>65251.200000000004</v>
      </c>
      <c r="X63" s="49"/>
      <c r="Y63" s="59" t="s">
        <v>343</v>
      </c>
      <c r="Z63" s="49"/>
    </row>
    <row r="64" spans="3:26" s="48" customFormat="1" ht="234.75" customHeight="1" x14ac:dyDescent="0.25">
      <c r="C64" s="61" t="s">
        <v>68</v>
      </c>
      <c r="D64" s="49" t="s">
        <v>172</v>
      </c>
      <c r="E64" s="49" t="s">
        <v>460</v>
      </c>
      <c r="F64" s="49" t="s">
        <v>461</v>
      </c>
      <c r="G64" s="49" t="s">
        <v>462</v>
      </c>
      <c r="H64" s="49" t="s">
        <v>468</v>
      </c>
      <c r="I64" s="49" t="s">
        <v>201</v>
      </c>
      <c r="J64" s="69">
        <v>0</v>
      </c>
      <c r="K64" s="49">
        <v>750000000</v>
      </c>
      <c r="L64" s="49" t="s">
        <v>339</v>
      </c>
      <c r="M64" s="49" t="s">
        <v>193</v>
      </c>
      <c r="N64" s="49" t="s">
        <v>451</v>
      </c>
      <c r="O64" s="49" t="s">
        <v>222</v>
      </c>
      <c r="P64" s="49" t="s">
        <v>331</v>
      </c>
      <c r="Q64" s="49" t="s">
        <v>452</v>
      </c>
      <c r="R64" s="49" t="s">
        <v>453</v>
      </c>
      <c r="S64" s="49" t="s">
        <v>435</v>
      </c>
      <c r="T64" s="49">
        <v>9</v>
      </c>
      <c r="U64" s="49">
        <v>4791</v>
      </c>
      <c r="V64" s="49">
        <v>43119</v>
      </c>
      <c r="W64" s="49">
        <v>48293.280000000006</v>
      </c>
      <c r="X64" s="49"/>
      <c r="Y64" s="59" t="s">
        <v>343</v>
      </c>
      <c r="Z64" s="49"/>
    </row>
    <row r="65" spans="3:26" s="48" customFormat="1" ht="281.25" customHeight="1" x14ac:dyDescent="0.25">
      <c r="C65" s="61" t="s">
        <v>69</v>
      </c>
      <c r="D65" s="49" t="s">
        <v>172</v>
      </c>
      <c r="E65" s="49" t="s">
        <v>469</v>
      </c>
      <c r="F65" s="49" t="s">
        <v>470</v>
      </c>
      <c r="G65" s="49" t="s">
        <v>471</v>
      </c>
      <c r="H65" s="49" t="s">
        <v>472</v>
      </c>
      <c r="I65" s="49" t="s">
        <v>201</v>
      </c>
      <c r="J65" s="69">
        <v>0</v>
      </c>
      <c r="K65" s="49">
        <v>750000000</v>
      </c>
      <c r="L65" s="49" t="s">
        <v>339</v>
      </c>
      <c r="M65" s="49" t="s">
        <v>193</v>
      </c>
      <c r="N65" s="49" t="s">
        <v>473</v>
      </c>
      <c r="O65" s="49" t="s">
        <v>222</v>
      </c>
      <c r="P65" s="49" t="s">
        <v>331</v>
      </c>
      <c r="Q65" s="49" t="s">
        <v>452</v>
      </c>
      <c r="R65" s="49" t="s">
        <v>453</v>
      </c>
      <c r="S65" s="49" t="s">
        <v>435</v>
      </c>
      <c r="T65" s="49">
        <v>2</v>
      </c>
      <c r="U65" s="49">
        <v>13455</v>
      </c>
      <c r="V65" s="49">
        <v>26910</v>
      </c>
      <c r="W65" s="49">
        <v>30139.200000000004</v>
      </c>
      <c r="X65" s="49"/>
      <c r="Y65" s="59" t="s">
        <v>343</v>
      </c>
      <c r="Z65" s="49"/>
    </row>
    <row r="66" spans="3:26" s="48" customFormat="1" ht="209.25" customHeight="1" x14ac:dyDescent="0.25">
      <c r="C66" s="61" t="s">
        <v>70</v>
      </c>
      <c r="D66" s="49" t="s">
        <v>172</v>
      </c>
      <c r="E66" s="49" t="s">
        <v>474</v>
      </c>
      <c r="F66" s="49" t="s">
        <v>475</v>
      </c>
      <c r="G66" s="49" t="s">
        <v>476</v>
      </c>
      <c r="H66" s="49" t="s">
        <v>477</v>
      </c>
      <c r="I66" s="49" t="s">
        <v>201</v>
      </c>
      <c r="J66" s="69">
        <v>0</v>
      </c>
      <c r="K66" s="49">
        <v>750000000</v>
      </c>
      <c r="L66" s="49" t="s">
        <v>339</v>
      </c>
      <c r="M66" s="49" t="s">
        <v>193</v>
      </c>
      <c r="N66" s="49" t="s">
        <v>473</v>
      </c>
      <c r="O66" s="49" t="s">
        <v>222</v>
      </c>
      <c r="P66" s="49" t="s">
        <v>458</v>
      </c>
      <c r="Q66" s="49" t="s">
        <v>452</v>
      </c>
      <c r="R66" s="49" t="s">
        <v>453</v>
      </c>
      <c r="S66" s="49" t="s">
        <v>435</v>
      </c>
      <c r="T66" s="49">
        <v>1</v>
      </c>
      <c r="U66" s="49">
        <v>1239191</v>
      </c>
      <c r="V66" s="49">
        <v>1239191</v>
      </c>
      <c r="W66" s="49">
        <v>1387893.9200000002</v>
      </c>
      <c r="X66" s="49"/>
      <c r="Y66" s="59" t="s">
        <v>343</v>
      </c>
      <c r="Z66" s="49"/>
    </row>
    <row r="67" spans="3:26" s="48" customFormat="1" ht="155.25" customHeight="1" x14ac:dyDescent="0.25">
      <c r="C67" s="61" t="s">
        <v>71</v>
      </c>
      <c r="D67" s="49" t="s">
        <v>172</v>
      </c>
      <c r="E67" s="49" t="s">
        <v>478</v>
      </c>
      <c r="F67" s="49" t="s">
        <v>479</v>
      </c>
      <c r="G67" s="49" t="s">
        <v>480</v>
      </c>
      <c r="H67" s="49" t="s">
        <v>481</v>
      </c>
      <c r="I67" s="49" t="s">
        <v>201</v>
      </c>
      <c r="J67" s="69">
        <v>0</v>
      </c>
      <c r="K67" s="49">
        <v>750000000</v>
      </c>
      <c r="L67" s="49" t="s">
        <v>339</v>
      </c>
      <c r="M67" s="49" t="s">
        <v>193</v>
      </c>
      <c r="N67" s="49" t="s">
        <v>473</v>
      </c>
      <c r="O67" s="49" t="s">
        <v>222</v>
      </c>
      <c r="P67" s="49" t="s">
        <v>458</v>
      </c>
      <c r="Q67" s="49" t="s">
        <v>452</v>
      </c>
      <c r="R67" s="49" t="s">
        <v>453</v>
      </c>
      <c r="S67" s="49" t="s">
        <v>435</v>
      </c>
      <c r="T67" s="49">
        <v>1</v>
      </c>
      <c r="U67" s="49">
        <v>524525</v>
      </c>
      <c r="V67" s="49">
        <v>524525</v>
      </c>
      <c r="W67" s="49">
        <v>587468</v>
      </c>
      <c r="X67" s="49"/>
      <c r="Y67" s="59" t="s">
        <v>343</v>
      </c>
      <c r="Z67" s="49"/>
    </row>
    <row r="68" spans="3:26" s="48" customFormat="1" ht="164.25" customHeight="1" x14ac:dyDescent="0.25">
      <c r="C68" s="61" t="s">
        <v>72</v>
      </c>
      <c r="D68" s="49" t="s">
        <v>172</v>
      </c>
      <c r="E68" s="49" t="s">
        <v>482</v>
      </c>
      <c r="F68" s="49" t="s">
        <v>483</v>
      </c>
      <c r="G68" s="49" t="s">
        <v>484</v>
      </c>
      <c r="H68" s="49" t="s">
        <v>485</v>
      </c>
      <c r="I68" s="49" t="s">
        <v>201</v>
      </c>
      <c r="J68" s="69">
        <v>0</v>
      </c>
      <c r="K68" s="49">
        <v>750000000</v>
      </c>
      <c r="L68" s="49" t="s">
        <v>339</v>
      </c>
      <c r="M68" s="49" t="s">
        <v>193</v>
      </c>
      <c r="N68" s="49" t="s">
        <v>473</v>
      </c>
      <c r="O68" s="49" t="s">
        <v>222</v>
      </c>
      <c r="P68" s="49" t="s">
        <v>331</v>
      </c>
      <c r="Q68" s="49" t="s">
        <v>452</v>
      </c>
      <c r="R68" s="49" t="s">
        <v>453</v>
      </c>
      <c r="S68" s="49" t="s">
        <v>435</v>
      </c>
      <c r="T68" s="49">
        <v>15</v>
      </c>
      <c r="U68" s="49">
        <v>21595</v>
      </c>
      <c r="V68" s="49">
        <v>323925</v>
      </c>
      <c r="W68" s="49">
        <v>362796.00000000006</v>
      </c>
      <c r="X68" s="49"/>
      <c r="Y68" s="59" t="s">
        <v>343</v>
      </c>
      <c r="Z68" s="49"/>
    </row>
    <row r="69" spans="3:26" s="48" customFormat="1" ht="164.25" customHeight="1" x14ac:dyDescent="0.25">
      <c r="C69" s="61" t="s">
        <v>73</v>
      </c>
      <c r="D69" s="49" t="s">
        <v>172</v>
      </c>
      <c r="E69" s="49" t="s">
        <v>486</v>
      </c>
      <c r="F69" s="49" t="s">
        <v>487</v>
      </c>
      <c r="G69" s="49" t="s">
        <v>488</v>
      </c>
      <c r="H69" s="49" t="s">
        <v>489</v>
      </c>
      <c r="I69" s="49" t="s">
        <v>201</v>
      </c>
      <c r="J69" s="69">
        <v>0</v>
      </c>
      <c r="K69" s="49">
        <v>750000000</v>
      </c>
      <c r="L69" s="49" t="s">
        <v>339</v>
      </c>
      <c r="M69" s="49" t="s">
        <v>193</v>
      </c>
      <c r="N69" s="49" t="s">
        <v>451</v>
      </c>
      <c r="O69" s="49" t="s">
        <v>222</v>
      </c>
      <c r="P69" s="49" t="s">
        <v>331</v>
      </c>
      <c r="Q69" s="49" t="s">
        <v>452</v>
      </c>
      <c r="R69" s="49" t="s">
        <v>453</v>
      </c>
      <c r="S69" s="49" t="s">
        <v>435</v>
      </c>
      <c r="T69" s="49">
        <v>1</v>
      </c>
      <c r="U69" s="49">
        <v>6427</v>
      </c>
      <c r="V69" s="49">
        <v>6427</v>
      </c>
      <c r="W69" s="49">
        <v>7198.2400000000007</v>
      </c>
      <c r="X69" s="49"/>
      <c r="Y69" s="59" t="s">
        <v>343</v>
      </c>
      <c r="Z69" s="49"/>
    </row>
    <row r="70" spans="3:26" s="48" customFormat="1" ht="149.25" customHeight="1" x14ac:dyDescent="0.25">
      <c r="C70" s="61" t="s">
        <v>74</v>
      </c>
      <c r="D70" s="49" t="s">
        <v>172</v>
      </c>
      <c r="E70" s="49" t="s">
        <v>490</v>
      </c>
      <c r="F70" s="49" t="s">
        <v>491</v>
      </c>
      <c r="G70" s="49" t="s">
        <v>492</v>
      </c>
      <c r="H70" s="49" t="s">
        <v>493</v>
      </c>
      <c r="I70" s="49" t="s">
        <v>201</v>
      </c>
      <c r="J70" s="69">
        <v>0</v>
      </c>
      <c r="K70" s="49">
        <v>750000000</v>
      </c>
      <c r="L70" s="49" t="s">
        <v>339</v>
      </c>
      <c r="M70" s="49" t="s">
        <v>193</v>
      </c>
      <c r="N70" s="49" t="s">
        <v>494</v>
      </c>
      <c r="O70" s="49" t="s">
        <v>222</v>
      </c>
      <c r="P70" s="49" t="s">
        <v>458</v>
      </c>
      <c r="Q70" s="49" t="s">
        <v>452</v>
      </c>
      <c r="R70" s="49" t="s">
        <v>453</v>
      </c>
      <c r="S70" s="49" t="s">
        <v>435</v>
      </c>
      <c r="T70" s="49">
        <v>2</v>
      </c>
      <c r="U70" s="49">
        <v>126725</v>
      </c>
      <c r="V70" s="49">
        <v>253450</v>
      </c>
      <c r="W70" s="49">
        <v>283864</v>
      </c>
      <c r="X70" s="49"/>
      <c r="Y70" s="59" t="s">
        <v>343</v>
      </c>
      <c r="Z70" s="49"/>
    </row>
    <row r="71" spans="3:26" s="48" customFormat="1" ht="172.5" customHeight="1" x14ac:dyDescent="0.25">
      <c r="C71" s="61" t="s">
        <v>75</v>
      </c>
      <c r="D71" s="63" t="s">
        <v>501</v>
      </c>
      <c r="E71" s="63" t="s">
        <v>502</v>
      </c>
      <c r="F71" s="63" t="s">
        <v>503</v>
      </c>
      <c r="G71" s="63" t="s">
        <v>504</v>
      </c>
      <c r="H71" s="63" t="s">
        <v>505</v>
      </c>
      <c r="I71" s="70" t="s">
        <v>189</v>
      </c>
      <c r="J71" s="71">
        <v>0.84</v>
      </c>
      <c r="K71" s="63">
        <v>750000000</v>
      </c>
      <c r="L71" s="63" t="s">
        <v>506</v>
      </c>
      <c r="M71" s="70" t="s">
        <v>507</v>
      </c>
      <c r="N71" s="72" t="s">
        <v>508</v>
      </c>
      <c r="O71" s="73" t="s">
        <v>222</v>
      </c>
      <c r="P71" s="73" t="s">
        <v>509</v>
      </c>
      <c r="Q71" s="63" t="s">
        <v>510</v>
      </c>
      <c r="R71" s="74">
        <v>796</v>
      </c>
      <c r="S71" s="75" t="s">
        <v>511</v>
      </c>
      <c r="T71" s="75">
        <v>13000</v>
      </c>
      <c r="U71" s="76">
        <v>47.76</v>
      </c>
      <c r="V71" s="77">
        <v>620880</v>
      </c>
      <c r="W71" s="77">
        <v>695385.59999999998</v>
      </c>
      <c r="X71" s="74" t="s">
        <v>512</v>
      </c>
      <c r="Y71" s="78" t="s">
        <v>197</v>
      </c>
      <c r="Z71" s="378"/>
    </row>
    <row r="72" spans="3:26" s="48" customFormat="1" ht="165.75" customHeight="1" x14ac:dyDescent="0.25">
      <c r="C72" s="61" t="s">
        <v>76</v>
      </c>
      <c r="D72" s="63" t="s">
        <v>501</v>
      </c>
      <c r="E72" s="63" t="s">
        <v>513</v>
      </c>
      <c r="F72" s="63" t="s">
        <v>514</v>
      </c>
      <c r="G72" s="63" t="s">
        <v>515</v>
      </c>
      <c r="H72" s="62"/>
      <c r="I72" s="70" t="s">
        <v>189</v>
      </c>
      <c r="J72" s="71">
        <v>0</v>
      </c>
      <c r="K72" s="63">
        <v>750000000</v>
      </c>
      <c r="L72" s="63" t="s">
        <v>506</v>
      </c>
      <c r="M72" s="70" t="s">
        <v>507</v>
      </c>
      <c r="N72" s="72" t="s">
        <v>508</v>
      </c>
      <c r="O72" s="73" t="s">
        <v>222</v>
      </c>
      <c r="P72" s="73" t="s">
        <v>509</v>
      </c>
      <c r="Q72" s="63" t="s">
        <v>516</v>
      </c>
      <c r="R72" s="80" t="s">
        <v>517</v>
      </c>
      <c r="S72" s="63" t="s">
        <v>518</v>
      </c>
      <c r="T72" s="75">
        <v>1000</v>
      </c>
      <c r="U72" s="76">
        <v>11.4</v>
      </c>
      <c r="V72" s="77">
        <v>11400</v>
      </c>
      <c r="W72" s="77">
        <v>12768</v>
      </c>
      <c r="X72" s="74"/>
      <c r="Y72" s="78" t="s">
        <v>197</v>
      </c>
      <c r="Z72" s="378"/>
    </row>
    <row r="73" spans="3:26" s="48" customFormat="1" ht="182.25" customHeight="1" x14ac:dyDescent="0.25">
      <c r="C73" s="61" t="s">
        <v>77</v>
      </c>
      <c r="D73" s="63" t="s">
        <v>501</v>
      </c>
      <c r="E73" s="63" t="s">
        <v>519</v>
      </c>
      <c r="F73" s="63" t="s">
        <v>520</v>
      </c>
      <c r="G73" s="63" t="s">
        <v>521</v>
      </c>
      <c r="H73" s="63" t="s">
        <v>522</v>
      </c>
      <c r="I73" s="70" t="s">
        <v>189</v>
      </c>
      <c r="J73" s="71">
        <v>0</v>
      </c>
      <c r="K73" s="63">
        <v>750000000</v>
      </c>
      <c r="L73" s="63" t="s">
        <v>506</v>
      </c>
      <c r="M73" s="70" t="s">
        <v>507</v>
      </c>
      <c r="N73" s="72" t="s">
        <v>508</v>
      </c>
      <c r="O73" s="73" t="s">
        <v>222</v>
      </c>
      <c r="P73" s="73" t="s">
        <v>509</v>
      </c>
      <c r="Q73" s="63" t="s">
        <v>516</v>
      </c>
      <c r="R73" s="74">
        <v>796</v>
      </c>
      <c r="S73" s="75" t="s">
        <v>511</v>
      </c>
      <c r="T73" s="75">
        <v>3200</v>
      </c>
      <c r="U73" s="76">
        <v>25.79</v>
      </c>
      <c r="V73" s="77">
        <v>82528</v>
      </c>
      <c r="W73" s="77">
        <v>92431.360000000001</v>
      </c>
      <c r="X73" s="74"/>
      <c r="Y73" s="78" t="s">
        <v>197</v>
      </c>
      <c r="Z73" s="378"/>
    </row>
    <row r="74" spans="3:26" s="48" customFormat="1" ht="177" customHeight="1" x14ac:dyDescent="0.25">
      <c r="C74" s="61" t="s">
        <v>78</v>
      </c>
      <c r="D74" s="63" t="s">
        <v>501</v>
      </c>
      <c r="E74" s="63" t="s">
        <v>523</v>
      </c>
      <c r="F74" s="63" t="s">
        <v>524</v>
      </c>
      <c r="G74" s="63" t="s">
        <v>525</v>
      </c>
      <c r="H74" s="70" t="s">
        <v>526</v>
      </c>
      <c r="I74" s="70" t="s">
        <v>189</v>
      </c>
      <c r="J74" s="71">
        <v>1</v>
      </c>
      <c r="K74" s="63">
        <v>750000000</v>
      </c>
      <c r="L74" s="63" t="s">
        <v>506</v>
      </c>
      <c r="M74" s="70" t="s">
        <v>507</v>
      </c>
      <c r="N74" s="72" t="s">
        <v>508</v>
      </c>
      <c r="O74" s="73" t="s">
        <v>222</v>
      </c>
      <c r="P74" s="73" t="s">
        <v>527</v>
      </c>
      <c r="Q74" s="63" t="s">
        <v>528</v>
      </c>
      <c r="R74" s="74">
        <v>868</v>
      </c>
      <c r="S74" s="75" t="s">
        <v>529</v>
      </c>
      <c r="T74" s="75">
        <v>2292</v>
      </c>
      <c r="U74" s="76">
        <v>772.8</v>
      </c>
      <c r="V74" s="77">
        <v>1771257.6</v>
      </c>
      <c r="W74" s="77">
        <v>1983808.51</v>
      </c>
      <c r="X74" s="74" t="s">
        <v>512</v>
      </c>
      <c r="Y74" s="78" t="s">
        <v>197</v>
      </c>
      <c r="Z74" s="73"/>
    </row>
    <row r="75" spans="3:26" s="48" customFormat="1" ht="235.5" customHeight="1" x14ac:dyDescent="0.25">
      <c r="C75" s="61" t="s">
        <v>79</v>
      </c>
      <c r="D75" s="63" t="s">
        <v>501</v>
      </c>
      <c r="E75" s="63" t="s">
        <v>530</v>
      </c>
      <c r="F75" s="63" t="s">
        <v>524</v>
      </c>
      <c r="G75" s="63" t="s">
        <v>531</v>
      </c>
      <c r="H75" s="63"/>
      <c r="I75" s="70" t="s">
        <v>189</v>
      </c>
      <c r="J75" s="71">
        <v>1</v>
      </c>
      <c r="K75" s="63">
        <v>750000000</v>
      </c>
      <c r="L75" s="63" t="s">
        <v>506</v>
      </c>
      <c r="M75" s="70" t="s">
        <v>507</v>
      </c>
      <c r="N75" s="72" t="s">
        <v>508</v>
      </c>
      <c r="O75" s="73" t="s">
        <v>222</v>
      </c>
      <c r="P75" s="73" t="s">
        <v>527</v>
      </c>
      <c r="Q75" s="63" t="s">
        <v>528</v>
      </c>
      <c r="R75" s="74">
        <v>868</v>
      </c>
      <c r="S75" s="75" t="s">
        <v>529</v>
      </c>
      <c r="T75" s="75">
        <v>564</v>
      </c>
      <c r="U75" s="73">
        <v>69.44</v>
      </c>
      <c r="V75" s="73">
        <v>39164.160000000003</v>
      </c>
      <c r="W75" s="73">
        <v>43863.86</v>
      </c>
      <c r="X75" s="74" t="s">
        <v>512</v>
      </c>
      <c r="Y75" s="78" t="s">
        <v>197</v>
      </c>
      <c r="Z75" s="73"/>
    </row>
    <row r="76" spans="3:26" s="48" customFormat="1" ht="180" customHeight="1" x14ac:dyDescent="0.25">
      <c r="C76" s="61" t="s">
        <v>80</v>
      </c>
      <c r="D76" s="63" t="s">
        <v>501</v>
      </c>
      <c r="E76" s="63" t="s">
        <v>532</v>
      </c>
      <c r="F76" s="63" t="s">
        <v>524</v>
      </c>
      <c r="G76" s="63" t="s">
        <v>533</v>
      </c>
      <c r="H76" s="63"/>
      <c r="I76" s="70" t="s">
        <v>189</v>
      </c>
      <c r="J76" s="71">
        <v>1</v>
      </c>
      <c r="K76" s="63">
        <v>750000000</v>
      </c>
      <c r="L76" s="63" t="s">
        <v>506</v>
      </c>
      <c r="M76" s="70" t="s">
        <v>507</v>
      </c>
      <c r="N76" s="72" t="s">
        <v>508</v>
      </c>
      <c r="O76" s="73" t="s">
        <v>222</v>
      </c>
      <c r="P76" s="73" t="s">
        <v>527</v>
      </c>
      <c r="Q76" s="63" t="s">
        <v>528</v>
      </c>
      <c r="R76" s="74">
        <v>868</v>
      </c>
      <c r="S76" s="75" t="s">
        <v>529</v>
      </c>
      <c r="T76" s="81">
        <v>480</v>
      </c>
      <c r="U76" s="73">
        <v>103.75</v>
      </c>
      <c r="V76" s="73">
        <v>49800</v>
      </c>
      <c r="W76" s="73">
        <v>55776</v>
      </c>
      <c r="X76" s="74" t="s">
        <v>512</v>
      </c>
      <c r="Y76" s="78" t="s">
        <v>197</v>
      </c>
      <c r="Z76" s="73"/>
    </row>
    <row r="77" spans="3:26" s="48" customFormat="1" ht="180" customHeight="1" x14ac:dyDescent="0.25">
      <c r="C77" s="61" t="s">
        <v>725</v>
      </c>
      <c r="D77" s="82" t="s">
        <v>172</v>
      </c>
      <c r="E77" s="82" t="s">
        <v>714</v>
      </c>
      <c r="F77" s="82" t="s">
        <v>715</v>
      </c>
      <c r="G77" s="82" t="s">
        <v>716</v>
      </c>
      <c r="H77" s="83" t="s">
        <v>717</v>
      </c>
      <c r="I77" s="82" t="s">
        <v>189</v>
      </c>
      <c r="J77" s="84">
        <v>0</v>
      </c>
      <c r="K77" s="83">
        <v>750000000</v>
      </c>
      <c r="L77" s="85" t="s">
        <v>177</v>
      </c>
      <c r="M77" s="86" t="s">
        <v>718</v>
      </c>
      <c r="N77" s="83" t="s">
        <v>719</v>
      </c>
      <c r="O77" s="87" t="s">
        <v>222</v>
      </c>
      <c r="P77" s="86" t="s">
        <v>720</v>
      </c>
      <c r="Q77" s="82" t="s">
        <v>721</v>
      </c>
      <c r="R77" s="82">
        <v>796</v>
      </c>
      <c r="S77" s="87" t="s">
        <v>511</v>
      </c>
      <c r="T77" s="82">
        <v>62</v>
      </c>
      <c r="U77" s="88">
        <v>14445</v>
      </c>
      <c r="V77" s="89">
        <v>0</v>
      </c>
      <c r="W77" s="89">
        <f>V77*1.12</f>
        <v>0</v>
      </c>
      <c r="X77" s="82"/>
      <c r="Y77" s="82">
        <v>2016</v>
      </c>
      <c r="Z77" s="82">
        <v>11</v>
      </c>
    </row>
    <row r="78" spans="3:26" s="48" customFormat="1" ht="180" customHeight="1" x14ac:dyDescent="0.25">
      <c r="C78" s="61" t="s">
        <v>2098</v>
      </c>
      <c r="D78" s="82" t="s">
        <v>172</v>
      </c>
      <c r="E78" s="82" t="s">
        <v>714</v>
      </c>
      <c r="F78" s="82" t="s">
        <v>715</v>
      </c>
      <c r="G78" s="82" t="s">
        <v>716</v>
      </c>
      <c r="H78" s="83" t="s">
        <v>717</v>
      </c>
      <c r="I78" s="82" t="s">
        <v>189</v>
      </c>
      <c r="J78" s="84">
        <v>0</v>
      </c>
      <c r="K78" s="83">
        <v>750000000</v>
      </c>
      <c r="L78" s="85" t="s">
        <v>177</v>
      </c>
      <c r="M78" s="86" t="s">
        <v>2099</v>
      </c>
      <c r="N78" s="83" t="s">
        <v>719</v>
      </c>
      <c r="O78" s="87" t="s">
        <v>222</v>
      </c>
      <c r="P78" s="86" t="s">
        <v>720</v>
      </c>
      <c r="Q78" s="82" t="s">
        <v>721</v>
      </c>
      <c r="R78" s="82">
        <v>796</v>
      </c>
      <c r="S78" s="87" t="s">
        <v>511</v>
      </c>
      <c r="T78" s="82">
        <v>62</v>
      </c>
      <c r="U78" s="88">
        <v>14445</v>
      </c>
      <c r="V78" s="89">
        <f>U78*T78</f>
        <v>895590</v>
      </c>
      <c r="W78" s="89">
        <f>V78*1.12</f>
        <v>1003060.8</v>
      </c>
      <c r="X78" s="82"/>
      <c r="Y78" s="82">
        <v>2016</v>
      </c>
      <c r="Z78" s="82"/>
    </row>
    <row r="79" spans="3:26" s="48" customFormat="1" ht="180" customHeight="1" x14ac:dyDescent="0.25">
      <c r="C79" s="61" t="s">
        <v>726</v>
      </c>
      <c r="D79" s="82" t="s">
        <v>172</v>
      </c>
      <c r="E79" s="82" t="s">
        <v>722</v>
      </c>
      <c r="F79" s="82" t="s">
        <v>715</v>
      </c>
      <c r="G79" s="105" t="s">
        <v>723</v>
      </c>
      <c r="H79" s="83" t="s">
        <v>724</v>
      </c>
      <c r="I79" s="82" t="s">
        <v>189</v>
      </c>
      <c r="J79" s="84">
        <v>0</v>
      </c>
      <c r="K79" s="83">
        <v>750000000</v>
      </c>
      <c r="L79" s="85" t="s">
        <v>177</v>
      </c>
      <c r="M79" s="86" t="s">
        <v>718</v>
      </c>
      <c r="N79" s="83" t="s">
        <v>719</v>
      </c>
      <c r="O79" s="87" t="s">
        <v>222</v>
      </c>
      <c r="P79" s="86" t="s">
        <v>720</v>
      </c>
      <c r="Q79" s="82" t="s">
        <v>721</v>
      </c>
      <c r="R79" s="82">
        <v>796</v>
      </c>
      <c r="S79" s="87" t="s">
        <v>511</v>
      </c>
      <c r="T79" s="82">
        <v>34</v>
      </c>
      <c r="U79" s="88">
        <v>4494</v>
      </c>
      <c r="V79" s="89">
        <v>0</v>
      </c>
      <c r="W79" s="89">
        <v>0</v>
      </c>
      <c r="X79" s="82"/>
      <c r="Y79" s="82">
        <v>2016</v>
      </c>
      <c r="Z79" s="82">
        <v>11</v>
      </c>
    </row>
    <row r="80" spans="3:26" s="48" customFormat="1" ht="180" customHeight="1" x14ac:dyDescent="0.25">
      <c r="C80" s="61" t="s">
        <v>2100</v>
      </c>
      <c r="D80" s="82" t="s">
        <v>172</v>
      </c>
      <c r="E80" s="82" t="s">
        <v>722</v>
      </c>
      <c r="F80" s="82" t="s">
        <v>715</v>
      </c>
      <c r="G80" s="90" t="s">
        <v>723</v>
      </c>
      <c r="H80" s="83" t="s">
        <v>724</v>
      </c>
      <c r="I80" s="82" t="s">
        <v>189</v>
      </c>
      <c r="J80" s="84">
        <v>0</v>
      </c>
      <c r="K80" s="83">
        <v>750000000</v>
      </c>
      <c r="L80" s="85" t="s">
        <v>177</v>
      </c>
      <c r="M80" s="86" t="s">
        <v>2099</v>
      </c>
      <c r="N80" s="83" t="s">
        <v>719</v>
      </c>
      <c r="O80" s="87" t="s">
        <v>222</v>
      </c>
      <c r="P80" s="86" t="s">
        <v>720</v>
      </c>
      <c r="Q80" s="82" t="s">
        <v>721</v>
      </c>
      <c r="R80" s="82">
        <v>796</v>
      </c>
      <c r="S80" s="87" t="s">
        <v>511</v>
      </c>
      <c r="T80" s="82">
        <v>34</v>
      </c>
      <c r="U80" s="88">
        <v>4494</v>
      </c>
      <c r="V80" s="89">
        <f>T80*U80</f>
        <v>152796</v>
      </c>
      <c r="W80" s="89">
        <f>V80*1.12</f>
        <v>171131.52000000002</v>
      </c>
      <c r="X80" s="82"/>
      <c r="Y80" s="82">
        <v>2016</v>
      </c>
      <c r="Z80" s="82"/>
    </row>
    <row r="81" spans="3:26" s="48" customFormat="1" ht="180" customHeight="1" x14ac:dyDescent="0.25">
      <c r="C81" s="61" t="s">
        <v>784</v>
      </c>
      <c r="D81" s="63" t="s">
        <v>501</v>
      </c>
      <c r="E81" s="63" t="s">
        <v>779</v>
      </c>
      <c r="F81" s="63" t="s">
        <v>780</v>
      </c>
      <c r="G81" s="63" t="s">
        <v>781</v>
      </c>
      <c r="H81" s="63"/>
      <c r="I81" s="70" t="s">
        <v>176</v>
      </c>
      <c r="J81" s="71">
        <v>0</v>
      </c>
      <c r="K81" s="63">
        <v>750000000</v>
      </c>
      <c r="L81" s="63" t="s">
        <v>506</v>
      </c>
      <c r="M81" s="70" t="s">
        <v>389</v>
      </c>
      <c r="N81" s="72" t="s">
        <v>508</v>
      </c>
      <c r="O81" s="73" t="s">
        <v>222</v>
      </c>
      <c r="P81" s="73" t="s">
        <v>782</v>
      </c>
      <c r="Q81" s="63" t="s">
        <v>528</v>
      </c>
      <c r="R81" s="74">
        <v>112</v>
      </c>
      <c r="S81" s="72" t="s">
        <v>783</v>
      </c>
      <c r="T81" s="75">
        <v>118705</v>
      </c>
      <c r="U81" s="76">
        <v>112</v>
      </c>
      <c r="V81" s="77">
        <v>0</v>
      </c>
      <c r="W81" s="77">
        <v>0</v>
      </c>
      <c r="X81" s="74"/>
      <c r="Y81" s="74">
        <v>2016</v>
      </c>
      <c r="Z81" s="73" t="s">
        <v>1714</v>
      </c>
    </row>
    <row r="82" spans="3:26" s="48" customFormat="1" ht="180" customHeight="1" x14ac:dyDescent="0.25">
      <c r="C82" s="61" t="s">
        <v>1621</v>
      </c>
      <c r="D82" s="63" t="s">
        <v>501</v>
      </c>
      <c r="E82" s="63" t="s">
        <v>779</v>
      </c>
      <c r="F82" s="63" t="s">
        <v>780</v>
      </c>
      <c r="G82" s="63" t="s">
        <v>781</v>
      </c>
      <c r="H82" s="63"/>
      <c r="I82" s="70" t="s">
        <v>189</v>
      </c>
      <c r="J82" s="71">
        <v>1</v>
      </c>
      <c r="K82" s="63">
        <v>750000000</v>
      </c>
      <c r="L82" s="63" t="s">
        <v>506</v>
      </c>
      <c r="M82" s="70" t="s">
        <v>331</v>
      </c>
      <c r="N82" s="72" t="s">
        <v>508</v>
      </c>
      <c r="O82" s="73" t="s">
        <v>222</v>
      </c>
      <c r="P82" s="73" t="s">
        <v>243</v>
      </c>
      <c r="Q82" s="63" t="s">
        <v>528</v>
      </c>
      <c r="R82" s="74">
        <v>112</v>
      </c>
      <c r="S82" s="72" t="s">
        <v>783</v>
      </c>
      <c r="T82" s="75">
        <v>118705</v>
      </c>
      <c r="U82" s="76">
        <v>112</v>
      </c>
      <c r="V82" s="77">
        <v>13294960</v>
      </c>
      <c r="W82" s="77">
        <v>14890355.199999999</v>
      </c>
      <c r="X82" s="74" t="s">
        <v>206</v>
      </c>
      <c r="Y82" s="74">
        <v>2016</v>
      </c>
      <c r="Z82" s="63"/>
    </row>
    <row r="83" spans="3:26" s="48" customFormat="1" ht="180" customHeight="1" x14ac:dyDescent="0.25">
      <c r="C83" s="207" t="s">
        <v>831</v>
      </c>
      <c r="D83" s="233" t="s">
        <v>172</v>
      </c>
      <c r="E83" s="233" t="s">
        <v>832</v>
      </c>
      <c r="F83" s="233" t="s">
        <v>833</v>
      </c>
      <c r="G83" s="233" t="s">
        <v>834</v>
      </c>
      <c r="H83" s="233"/>
      <c r="I83" s="233" t="s">
        <v>189</v>
      </c>
      <c r="J83" s="235">
        <v>0</v>
      </c>
      <c r="K83" s="233">
        <v>750000000</v>
      </c>
      <c r="L83" s="233" t="s">
        <v>339</v>
      </c>
      <c r="M83" s="233" t="s">
        <v>642</v>
      </c>
      <c r="N83" s="233" t="s">
        <v>339</v>
      </c>
      <c r="O83" s="233" t="s">
        <v>222</v>
      </c>
      <c r="P83" s="233" t="s">
        <v>835</v>
      </c>
      <c r="Q83" s="233" t="s">
        <v>836</v>
      </c>
      <c r="R83" s="233">
        <v>796</v>
      </c>
      <c r="S83" s="233" t="s">
        <v>435</v>
      </c>
      <c r="T83" s="233">
        <v>10</v>
      </c>
      <c r="U83" s="210">
        <v>186978</v>
      </c>
      <c r="V83" s="210">
        <v>0</v>
      </c>
      <c r="W83" s="210">
        <v>0</v>
      </c>
      <c r="X83" s="233"/>
      <c r="Y83" s="233">
        <v>2016</v>
      </c>
      <c r="Z83" s="237" t="s">
        <v>1095</v>
      </c>
    </row>
    <row r="84" spans="3:26" s="48" customFormat="1" ht="180" customHeight="1" x14ac:dyDescent="0.25">
      <c r="C84" s="207" t="s">
        <v>1096</v>
      </c>
      <c r="D84" s="233" t="s">
        <v>172</v>
      </c>
      <c r="E84" s="233" t="s">
        <v>832</v>
      </c>
      <c r="F84" s="233" t="s">
        <v>833</v>
      </c>
      <c r="G84" s="233" t="s">
        <v>834</v>
      </c>
      <c r="H84" s="233"/>
      <c r="I84" s="233" t="s">
        <v>189</v>
      </c>
      <c r="J84" s="235">
        <v>0</v>
      </c>
      <c r="K84" s="233">
        <v>750000000</v>
      </c>
      <c r="L84" s="233" t="s">
        <v>339</v>
      </c>
      <c r="M84" s="233" t="s">
        <v>642</v>
      </c>
      <c r="N84" s="233" t="s">
        <v>339</v>
      </c>
      <c r="O84" s="233" t="s">
        <v>222</v>
      </c>
      <c r="P84" s="233" t="s">
        <v>835</v>
      </c>
      <c r="Q84" s="233" t="s">
        <v>836</v>
      </c>
      <c r="R84" s="233">
        <v>796</v>
      </c>
      <c r="S84" s="233" t="s">
        <v>435</v>
      </c>
      <c r="T84" s="233">
        <v>7</v>
      </c>
      <c r="U84" s="210">
        <f>287001/1.12</f>
        <v>256250.89285714284</v>
      </c>
      <c r="V84" s="210">
        <v>1793756.23</v>
      </c>
      <c r="W84" s="210">
        <f>V84*1.12</f>
        <v>2009006.9776000001</v>
      </c>
      <c r="X84" s="233"/>
      <c r="Y84" s="233">
        <v>2016</v>
      </c>
      <c r="Z84" s="237"/>
    </row>
    <row r="85" spans="3:26" s="48" customFormat="1" ht="180" customHeight="1" x14ac:dyDescent="0.25">
      <c r="C85" s="207" t="s">
        <v>837</v>
      </c>
      <c r="D85" s="233" t="s">
        <v>172</v>
      </c>
      <c r="E85" s="233" t="s">
        <v>838</v>
      </c>
      <c r="F85" s="233" t="s">
        <v>839</v>
      </c>
      <c r="G85" s="233" t="s">
        <v>840</v>
      </c>
      <c r="H85" s="233" t="s">
        <v>841</v>
      </c>
      <c r="I85" s="233" t="s">
        <v>189</v>
      </c>
      <c r="J85" s="235">
        <v>0</v>
      </c>
      <c r="K85" s="233">
        <v>750000000</v>
      </c>
      <c r="L85" s="233" t="s">
        <v>339</v>
      </c>
      <c r="M85" s="233" t="s">
        <v>642</v>
      </c>
      <c r="N85" s="233" t="s">
        <v>339</v>
      </c>
      <c r="O85" s="233" t="s">
        <v>222</v>
      </c>
      <c r="P85" s="233" t="s">
        <v>835</v>
      </c>
      <c r="Q85" s="233" t="s">
        <v>836</v>
      </c>
      <c r="R85" s="233">
        <v>796</v>
      </c>
      <c r="S85" s="233" t="s">
        <v>435</v>
      </c>
      <c r="T85" s="233">
        <v>17</v>
      </c>
      <c r="U85" s="210">
        <v>58644</v>
      </c>
      <c r="V85" s="210">
        <v>0</v>
      </c>
      <c r="W85" s="210">
        <v>0</v>
      </c>
      <c r="X85" s="233"/>
      <c r="Y85" s="233">
        <v>2016</v>
      </c>
      <c r="Z85" s="237" t="s">
        <v>1095</v>
      </c>
    </row>
    <row r="86" spans="3:26" s="48" customFormat="1" ht="180" customHeight="1" x14ac:dyDescent="0.25">
      <c r="C86" s="207" t="s">
        <v>1097</v>
      </c>
      <c r="D86" s="233" t="s">
        <v>172</v>
      </c>
      <c r="E86" s="233" t="s">
        <v>838</v>
      </c>
      <c r="F86" s="233" t="s">
        <v>839</v>
      </c>
      <c r="G86" s="233" t="s">
        <v>840</v>
      </c>
      <c r="H86" s="233" t="s">
        <v>841</v>
      </c>
      <c r="I86" s="233" t="s">
        <v>189</v>
      </c>
      <c r="J86" s="235">
        <v>0</v>
      </c>
      <c r="K86" s="233">
        <v>750000000</v>
      </c>
      <c r="L86" s="233" t="s">
        <v>339</v>
      </c>
      <c r="M86" s="233" t="s">
        <v>642</v>
      </c>
      <c r="N86" s="233" t="s">
        <v>339</v>
      </c>
      <c r="O86" s="233" t="s">
        <v>222</v>
      </c>
      <c r="P86" s="233" t="s">
        <v>835</v>
      </c>
      <c r="Q86" s="233" t="s">
        <v>836</v>
      </c>
      <c r="R86" s="233">
        <v>796</v>
      </c>
      <c r="S86" s="233" t="s">
        <v>435</v>
      </c>
      <c r="T86" s="233">
        <v>10</v>
      </c>
      <c r="U86" s="210">
        <f>47362/1.12</f>
        <v>42287.499999999993</v>
      </c>
      <c r="V86" s="210">
        <f>T86*U86</f>
        <v>422874.99999999994</v>
      </c>
      <c r="W86" s="210">
        <f>V86*1.12</f>
        <v>473620</v>
      </c>
      <c r="X86" s="233"/>
      <c r="Y86" s="233">
        <v>2016</v>
      </c>
      <c r="Z86" s="237"/>
    </row>
    <row r="87" spans="3:26" s="48" customFormat="1" ht="180" customHeight="1" x14ac:dyDescent="0.25">
      <c r="C87" s="207" t="s">
        <v>842</v>
      </c>
      <c r="D87" s="208" t="s">
        <v>172</v>
      </c>
      <c r="E87" s="208" t="s">
        <v>843</v>
      </c>
      <c r="F87" s="208" t="s">
        <v>844</v>
      </c>
      <c r="G87" s="208" t="s">
        <v>845</v>
      </c>
      <c r="H87" s="208" t="s">
        <v>846</v>
      </c>
      <c r="I87" s="208" t="s">
        <v>201</v>
      </c>
      <c r="J87" s="209">
        <v>0</v>
      </c>
      <c r="K87" s="208">
        <v>750000000</v>
      </c>
      <c r="L87" s="208" t="s">
        <v>339</v>
      </c>
      <c r="M87" s="208" t="s">
        <v>642</v>
      </c>
      <c r="N87" s="208" t="s">
        <v>339</v>
      </c>
      <c r="O87" s="208" t="s">
        <v>222</v>
      </c>
      <c r="P87" s="208" t="s">
        <v>835</v>
      </c>
      <c r="Q87" s="208" t="s">
        <v>836</v>
      </c>
      <c r="R87" s="208">
        <v>796</v>
      </c>
      <c r="S87" s="208" t="s">
        <v>435</v>
      </c>
      <c r="T87" s="208">
        <v>1</v>
      </c>
      <c r="U87" s="210">
        <v>5494633</v>
      </c>
      <c r="V87" s="210">
        <f>U87</f>
        <v>5494633</v>
      </c>
      <c r="W87" s="210">
        <f t="shared" ref="W87:W154" si="2">V87*1.12</f>
        <v>6153988.9600000009</v>
      </c>
      <c r="X87" s="208"/>
      <c r="Y87" s="233">
        <v>2016</v>
      </c>
      <c r="Z87" s="211"/>
    </row>
    <row r="88" spans="3:26" s="48" customFormat="1" ht="180" customHeight="1" x14ac:dyDescent="0.25">
      <c r="C88" s="207" t="s">
        <v>847</v>
      </c>
      <c r="D88" s="233" t="s">
        <v>172</v>
      </c>
      <c r="E88" s="233" t="s">
        <v>848</v>
      </c>
      <c r="F88" s="233" t="s">
        <v>849</v>
      </c>
      <c r="G88" s="233" t="s">
        <v>850</v>
      </c>
      <c r="H88" s="233" t="s">
        <v>851</v>
      </c>
      <c r="I88" s="233" t="s">
        <v>176</v>
      </c>
      <c r="J88" s="235">
        <v>0</v>
      </c>
      <c r="K88" s="233">
        <v>750000000</v>
      </c>
      <c r="L88" s="233" t="s">
        <v>339</v>
      </c>
      <c r="M88" s="233" t="s">
        <v>642</v>
      </c>
      <c r="N88" s="233" t="s">
        <v>339</v>
      </c>
      <c r="O88" s="233" t="s">
        <v>222</v>
      </c>
      <c r="P88" s="233" t="s">
        <v>835</v>
      </c>
      <c r="Q88" s="233" t="s">
        <v>836</v>
      </c>
      <c r="R88" s="233">
        <v>796</v>
      </c>
      <c r="S88" s="233" t="s">
        <v>435</v>
      </c>
      <c r="T88" s="233">
        <v>2</v>
      </c>
      <c r="U88" s="210">
        <v>1483826</v>
      </c>
      <c r="V88" s="210">
        <v>0</v>
      </c>
      <c r="W88" s="210">
        <v>0</v>
      </c>
      <c r="X88" s="233"/>
      <c r="Y88" s="233">
        <v>2016</v>
      </c>
      <c r="Z88" s="237" t="s">
        <v>1098</v>
      </c>
    </row>
    <row r="89" spans="3:26" s="48" customFormat="1" ht="180" customHeight="1" x14ac:dyDescent="0.25">
      <c r="C89" s="207" t="s">
        <v>1099</v>
      </c>
      <c r="D89" s="233" t="s">
        <v>172</v>
      </c>
      <c r="E89" s="233" t="s">
        <v>1007</v>
      </c>
      <c r="F89" s="233" t="s">
        <v>849</v>
      </c>
      <c r="G89" s="233" t="s">
        <v>1008</v>
      </c>
      <c r="H89" s="233" t="s">
        <v>851</v>
      </c>
      <c r="I89" s="233" t="s">
        <v>176</v>
      </c>
      <c r="J89" s="235">
        <v>0</v>
      </c>
      <c r="K89" s="233">
        <v>750000000</v>
      </c>
      <c r="L89" s="233" t="s">
        <v>339</v>
      </c>
      <c r="M89" s="233" t="s">
        <v>642</v>
      </c>
      <c r="N89" s="233" t="s">
        <v>339</v>
      </c>
      <c r="O89" s="233" t="s">
        <v>222</v>
      </c>
      <c r="P89" s="233" t="s">
        <v>835</v>
      </c>
      <c r="Q89" s="233" t="s">
        <v>836</v>
      </c>
      <c r="R89" s="233">
        <v>796</v>
      </c>
      <c r="S89" s="233" t="s">
        <v>435</v>
      </c>
      <c r="T89" s="233">
        <v>2</v>
      </c>
      <c r="U89" s="210">
        <v>1483826</v>
      </c>
      <c r="V89" s="210">
        <v>0</v>
      </c>
      <c r="W89" s="210">
        <v>0</v>
      </c>
      <c r="X89" s="233"/>
      <c r="Y89" s="233">
        <v>2016</v>
      </c>
      <c r="Z89" s="237" t="s">
        <v>900</v>
      </c>
    </row>
    <row r="90" spans="3:26" s="48" customFormat="1" ht="180" customHeight="1" x14ac:dyDescent="0.25">
      <c r="C90" s="207" t="s">
        <v>852</v>
      </c>
      <c r="D90" s="208" t="s">
        <v>172</v>
      </c>
      <c r="E90" s="208" t="s">
        <v>853</v>
      </c>
      <c r="F90" s="208" t="s">
        <v>854</v>
      </c>
      <c r="G90" s="208" t="s">
        <v>855</v>
      </c>
      <c r="H90" s="208" t="s">
        <v>856</v>
      </c>
      <c r="I90" s="208" t="s">
        <v>176</v>
      </c>
      <c r="J90" s="209">
        <v>0</v>
      </c>
      <c r="K90" s="208">
        <v>750000000</v>
      </c>
      <c r="L90" s="208" t="s">
        <v>339</v>
      </c>
      <c r="M90" s="208" t="s">
        <v>642</v>
      </c>
      <c r="N90" s="208" t="s">
        <v>339</v>
      </c>
      <c r="O90" s="208" t="s">
        <v>222</v>
      </c>
      <c r="P90" s="208" t="s">
        <v>835</v>
      </c>
      <c r="Q90" s="208" t="s">
        <v>836</v>
      </c>
      <c r="R90" s="208">
        <v>796</v>
      </c>
      <c r="S90" s="208" t="s">
        <v>435</v>
      </c>
      <c r="T90" s="208">
        <v>2</v>
      </c>
      <c r="U90" s="210">
        <v>2860291</v>
      </c>
      <c r="V90" s="210">
        <v>0</v>
      </c>
      <c r="W90" s="210">
        <v>0</v>
      </c>
      <c r="X90" s="208"/>
      <c r="Y90" s="208">
        <v>2016</v>
      </c>
      <c r="Z90" s="237" t="s">
        <v>900</v>
      </c>
    </row>
    <row r="91" spans="3:26" s="48" customFormat="1" ht="180" customHeight="1" x14ac:dyDescent="0.25">
      <c r="C91" s="207" t="s">
        <v>857</v>
      </c>
      <c r="D91" s="208" t="s">
        <v>172</v>
      </c>
      <c r="E91" s="208" t="s">
        <v>858</v>
      </c>
      <c r="F91" s="208" t="s">
        <v>839</v>
      </c>
      <c r="G91" s="208" t="s">
        <v>859</v>
      </c>
      <c r="H91" s="208" t="s">
        <v>860</v>
      </c>
      <c r="I91" s="208" t="s">
        <v>189</v>
      </c>
      <c r="J91" s="209">
        <v>0</v>
      </c>
      <c r="K91" s="208">
        <v>750000000</v>
      </c>
      <c r="L91" s="208" t="s">
        <v>339</v>
      </c>
      <c r="M91" s="208" t="s">
        <v>642</v>
      </c>
      <c r="N91" s="208" t="s">
        <v>339</v>
      </c>
      <c r="O91" s="208" t="s">
        <v>222</v>
      </c>
      <c r="P91" s="208" t="s">
        <v>835</v>
      </c>
      <c r="Q91" s="208" t="s">
        <v>836</v>
      </c>
      <c r="R91" s="208">
        <v>796</v>
      </c>
      <c r="S91" s="208" t="s">
        <v>435</v>
      </c>
      <c r="T91" s="208">
        <v>2</v>
      </c>
      <c r="U91" s="210">
        <v>128883</v>
      </c>
      <c r="V91" s="210">
        <f t="shared" ref="V91:V95" si="3">U91*T91</f>
        <v>257766</v>
      </c>
      <c r="W91" s="210">
        <f t="shared" si="2"/>
        <v>288697.92000000004</v>
      </c>
      <c r="X91" s="208"/>
      <c r="Y91" s="208">
        <v>2016</v>
      </c>
      <c r="Z91" s="211"/>
    </row>
    <row r="92" spans="3:26" s="48" customFormat="1" ht="180" customHeight="1" x14ac:dyDescent="0.25">
      <c r="C92" s="207" t="s">
        <v>861</v>
      </c>
      <c r="D92" s="233" t="s">
        <v>172</v>
      </c>
      <c r="E92" s="233" t="s">
        <v>862</v>
      </c>
      <c r="F92" s="233" t="s">
        <v>863</v>
      </c>
      <c r="G92" s="233" t="s">
        <v>864</v>
      </c>
      <c r="H92" s="233"/>
      <c r="I92" s="233" t="s">
        <v>189</v>
      </c>
      <c r="J92" s="235">
        <v>0</v>
      </c>
      <c r="K92" s="233">
        <v>750000000</v>
      </c>
      <c r="L92" s="233" t="s">
        <v>339</v>
      </c>
      <c r="M92" s="233" t="s">
        <v>642</v>
      </c>
      <c r="N92" s="233" t="s">
        <v>339</v>
      </c>
      <c r="O92" s="233" t="s">
        <v>222</v>
      </c>
      <c r="P92" s="233" t="s">
        <v>766</v>
      </c>
      <c r="Q92" s="233" t="s">
        <v>865</v>
      </c>
      <c r="R92" s="233">
        <v>778</v>
      </c>
      <c r="S92" s="233" t="s">
        <v>866</v>
      </c>
      <c r="T92" s="233">
        <v>1</v>
      </c>
      <c r="U92" s="210">
        <v>9767</v>
      </c>
      <c r="V92" s="210">
        <v>0</v>
      </c>
      <c r="W92" s="210">
        <v>0</v>
      </c>
      <c r="X92" s="233"/>
      <c r="Y92" s="233">
        <v>2016</v>
      </c>
      <c r="Z92" s="237" t="s">
        <v>1100</v>
      </c>
    </row>
    <row r="93" spans="3:26" s="48" customFormat="1" ht="180" customHeight="1" x14ac:dyDescent="0.25">
      <c r="C93" s="207" t="s">
        <v>867</v>
      </c>
      <c r="D93" s="233" t="s">
        <v>172</v>
      </c>
      <c r="E93" s="233" t="s">
        <v>868</v>
      </c>
      <c r="F93" s="233" t="s">
        <v>869</v>
      </c>
      <c r="G93" s="233" t="s">
        <v>870</v>
      </c>
      <c r="H93" s="233"/>
      <c r="I93" s="233" t="s">
        <v>189</v>
      </c>
      <c r="J93" s="235">
        <v>0</v>
      </c>
      <c r="K93" s="233">
        <v>750000000</v>
      </c>
      <c r="L93" s="233" t="s">
        <v>339</v>
      </c>
      <c r="M93" s="233" t="s">
        <v>642</v>
      </c>
      <c r="N93" s="233" t="s">
        <v>339</v>
      </c>
      <c r="O93" s="233" t="s">
        <v>222</v>
      </c>
      <c r="P93" s="233" t="s">
        <v>766</v>
      </c>
      <c r="Q93" s="233" t="s">
        <v>865</v>
      </c>
      <c r="R93" s="233">
        <v>796</v>
      </c>
      <c r="S93" s="233" t="s">
        <v>435</v>
      </c>
      <c r="T93" s="233">
        <v>50</v>
      </c>
      <c r="U93" s="210">
        <v>1875</v>
      </c>
      <c r="V93" s="210">
        <v>0</v>
      </c>
      <c r="W93" s="210">
        <v>0</v>
      </c>
      <c r="X93" s="233"/>
      <c r="Y93" s="233">
        <v>2016</v>
      </c>
      <c r="Z93" s="237" t="s">
        <v>1100</v>
      </c>
    </row>
    <row r="94" spans="3:26" s="48" customFormat="1" ht="180" customHeight="1" x14ac:dyDescent="0.25">
      <c r="C94" s="207" t="s">
        <v>871</v>
      </c>
      <c r="D94" s="233" t="s">
        <v>172</v>
      </c>
      <c r="E94" s="233" t="s">
        <v>872</v>
      </c>
      <c r="F94" s="233" t="s">
        <v>873</v>
      </c>
      <c r="G94" s="233" t="s">
        <v>874</v>
      </c>
      <c r="H94" s="233" t="s">
        <v>875</v>
      </c>
      <c r="I94" s="233" t="s">
        <v>189</v>
      </c>
      <c r="J94" s="235">
        <v>0</v>
      </c>
      <c r="K94" s="233">
        <v>750000000</v>
      </c>
      <c r="L94" s="233" t="s">
        <v>339</v>
      </c>
      <c r="M94" s="233" t="s">
        <v>642</v>
      </c>
      <c r="N94" s="233" t="s">
        <v>339</v>
      </c>
      <c r="O94" s="233" t="s">
        <v>222</v>
      </c>
      <c r="P94" s="233" t="s">
        <v>766</v>
      </c>
      <c r="Q94" s="233" t="s">
        <v>865</v>
      </c>
      <c r="R94" s="233">
        <v>796</v>
      </c>
      <c r="S94" s="233" t="s">
        <v>435</v>
      </c>
      <c r="T94" s="233">
        <v>50</v>
      </c>
      <c r="U94" s="210">
        <v>2411</v>
      </c>
      <c r="V94" s="210">
        <v>0</v>
      </c>
      <c r="W94" s="210">
        <v>0</v>
      </c>
      <c r="X94" s="233"/>
      <c r="Y94" s="233">
        <v>2016</v>
      </c>
      <c r="Z94" s="237" t="s">
        <v>1100</v>
      </c>
    </row>
    <row r="95" spans="3:26" s="48" customFormat="1" ht="180" customHeight="1" x14ac:dyDescent="0.25">
      <c r="C95" s="207" t="s">
        <v>876</v>
      </c>
      <c r="D95" s="208" t="s">
        <v>172</v>
      </c>
      <c r="E95" s="208" t="s">
        <v>877</v>
      </c>
      <c r="F95" s="208" t="s">
        <v>878</v>
      </c>
      <c r="G95" s="208" t="s">
        <v>879</v>
      </c>
      <c r="H95" s="208" t="s">
        <v>880</v>
      </c>
      <c r="I95" s="208" t="s">
        <v>189</v>
      </c>
      <c r="J95" s="209">
        <v>0</v>
      </c>
      <c r="K95" s="208">
        <v>750000000</v>
      </c>
      <c r="L95" s="208" t="s">
        <v>339</v>
      </c>
      <c r="M95" s="208" t="s">
        <v>642</v>
      </c>
      <c r="N95" s="208" t="s">
        <v>339</v>
      </c>
      <c r="O95" s="208" t="s">
        <v>222</v>
      </c>
      <c r="P95" s="208" t="s">
        <v>766</v>
      </c>
      <c r="Q95" s="208" t="s">
        <v>865</v>
      </c>
      <c r="R95" s="208">
        <v>796</v>
      </c>
      <c r="S95" s="208" t="s">
        <v>435</v>
      </c>
      <c r="T95" s="208">
        <v>20</v>
      </c>
      <c r="U95" s="210">
        <v>5687.5</v>
      </c>
      <c r="V95" s="210">
        <f t="shared" si="3"/>
        <v>113750</v>
      </c>
      <c r="W95" s="210">
        <f t="shared" si="2"/>
        <v>127400.00000000001</v>
      </c>
      <c r="X95" s="208"/>
      <c r="Y95" s="208">
        <v>2016</v>
      </c>
      <c r="Z95" s="211"/>
    </row>
    <row r="96" spans="3:26" s="48" customFormat="1" ht="180" customHeight="1" x14ac:dyDescent="0.25">
      <c r="C96" s="207" t="s">
        <v>881</v>
      </c>
      <c r="D96" s="233" t="s">
        <v>172</v>
      </c>
      <c r="E96" s="233" t="s">
        <v>882</v>
      </c>
      <c r="F96" s="233" t="s">
        <v>883</v>
      </c>
      <c r="G96" s="233" t="s">
        <v>884</v>
      </c>
      <c r="H96" s="233"/>
      <c r="I96" s="233" t="s">
        <v>189</v>
      </c>
      <c r="J96" s="235">
        <v>0</v>
      </c>
      <c r="K96" s="233">
        <v>750000000</v>
      </c>
      <c r="L96" s="233" t="s">
        <v>339</v>
      </c>
      <c r="M96" s="233" t="s">
        <v>642</v>
      </c>
      <c r="N96" s="233" t="s">
        <v>339</v>
      </c>
      <c r="O96" s="233" t="s">
        <v>222</v>
      </c>
      <c r="P96" s="233" t="s">
        <v>766</v>
      </c>
      <c r="Q96" s="233" t="s">
        <v>865</v>
      </c>
      <c r="R96" s="233">
        <v>778</v>
      </c>
      <c r="S96" s="233" t="s">
        <v>866</v>
      </c>
      <c r="T96" s="233">
        <v>20</v>
      </c>
      <c r="U96" s="210">
        <v>380</v>
      </c>
      <c r="V96" s="210">
        <v>0</v>
      </c>
      <c r="W96" s="210">
        <v>0</v>
      </c>
      <c r="X96" s="233"/>
      <c r="Y96" s="233">
        <v>2016</v>
      </c>
      <c r="Z96" s="237" t="s">
        <v>1095</v>
      </c>
    </row>
    <row r="97" spans="3:26" s="48" customFormat="1" ht="180" customHeight="1" x14ac:dyDescent="0.25">
      <c r="C97" s="207" t="s">
        <v>1101</v>
      </c>
      <c r="D97" s="233" t="s">
        <v>172</v>
      </c>
      <c r="E97" s="233" t="s">
        <v>882</v>
      </c>
      <c r="F97" s="233" t="s">
        <v>883</v>
      </c>
      <c r="G97" s="233" t="s">
        <v>884</v>
      </c>
      <c r="H97" s="233"/>
      <c r="I97" s="233" t="s">
        <v>189</v>
      </c>
      <c r="J97" s="235">
        <v>0</v>
      </c>
      <c r="K97" s="233">
        <v>750000000</v>
      </c>
      <c r="L97" s="233" t="s">
        <v>339</v>
      </c>
      <c r="M97" s="233" t="s">
        <v>642</v>
      </c>
      <c r="N97" s="233" t="s">
        <v>339</v>
      </c>
      <c r="O97" s="233" t="s">
        <v>222</v>
      </c>
      <c r="P97" s="233" t="s">
        <v>766</v>
      </c>
      <c r="Q97" s="233" t="s">
        <v>865</v>
      </c>
      <c r="R97" s="233">
        <v>778</v>
      </c>
      <c r="S97" s="233" t="s">
        <v>866</v>
      </c>
      <c r="T97" s="233">
        <v>17</v>
      </c>
      <c r="U97" s="210">
        <f>494/1.12</f>
        <v>441.07142857142856</v>
      </c>
      <c r="V97" s="210">
        <v>7498.19</v>
      </c>
      <c r="W97" s="210">
        <f>V97*1.12</f>
        <v>8397.9727999999996</v>
      </c>
      <c r="X97" s="233"/>
      <c r="Y97" s="233">
        <v>2016</v>
      </c>
      <c r="Z97" s="237"/>
    </row>
    <row r="98" spans="3:26" s="48" customFormat="1" ht="180" customHeight="1" x14ac:dyDescent="0.25">
      <c r="C98" s="207" t="s">
        <v>885</v>
      </c>
      <c r="D98" s="233" t="s">
        <v>172</v>
      </c>
      <c r="E98" s="233" t="s">
        <v>886</v>
      </c>
      <c r="F98" s="233" t="s">
        <v>883</v>
      </c>
      <c r="G98" s="251" t="s">
        <v>1157</v>
      </c>
      <c r="H98" s="233"/>
      <c r="I98" s="233" t="s">
        <v>189</v>
      </c>
      <c r="J98" s="235">
        <v>0</v>
      </c>
      <c r="K98" s="233">
        <v>750000000</v>
      </c>
      <c r="L98" s="233" t="s">
        <v>339</v>
      </c>
      <c r="M98" s="233" t="s">
        <v>642</v>
      </c>
      <c r="N98" s="233" t="s">
        <v>339</v>
      </c>
      <c r="O98" s="233" t="s">
        <v>222</v>
      </c>
      <c r="P98" s="233" t="s">
        <v>766</v>
      </c>
      <c r="Q98" s="233" t="s">
        <v>865</v>
      </c>
      <c r="R98" s="233">
        <v>778</v>
      </c>
      <c r="S98" s="233" t="s">
        <v>866</v>
      </c>
      <c r="T98" s="233">
        <v>20</v>
      </c>
      <c r="U98" s="210">
        <v>380</v>
      </c>
      <c r="V98" s="210">
        <v>0</v>
      </c>
      <c r="W98" s="210">
        <v>0</v>
      </c>
      <c r="X98" s="233"/>
      <c r="Y98" s="233">
        <v>2016</v>
      </c>
      <c r="Z98" s="237" t="s">
        <v>1095</v>
      </c>
    </row>
    <row r="99" spans="3:26" s="48" customFormat="1" ht="180" customHeight="1" x14ac:dyDescent="0.25">
      <c r="C99" s="207" t="s">
        <v>1102</v>
      </c>
      <c r="D99" s="233" t="s">
        <v>172</v>
      </c>
      <c r="E99" s="233" t="s">
        <v>886</v>
      </c>
      <c r="F99" s="233" t="s">
        <v>883</v>
      </c>
      <c r="G99" s="251" t="s">
        <v>1157</v>
      </c>
      <c r="H99" s="233"/>
      <c r="I99" s="233" t="s">
        <v>189</v>
      </c>
      <c r="J99" s="235">
        <v>0</v>
      </c>
      <c r="K99" s="233">
        <v>750000000</v>
      </c>
      <c r="L99" s="233" t="s">
        <v>339</v>
      </c>
      <c r="M99" s="233" t="s">
        <v>642</v>
      </c>
      <c r="N99" s="233" t="s">
        <v>339</v>
      </c>
      <c r="O99" s="233" t="s">
        <v>222</v>
      </c>
      <c r="P99" s="233" t="s">
        <v>766</v>
      </c>
      <c r="Q99" s="233" t="s">
        <v>865</v>
      </c>
      <c r="R99" s="233">
        <v>778</v>
      </c>
      <c r="S99" s="233" t="s">
        <v>866</v>
      </c>
      <c r="T99" s="233">
        <v>14</v>
      </c>
      <c r="U99" s="210">
        <v>525</v>
      </c>
      <c r="V99" s="210">
        <v>7350</v>
      </c>
      <c r="W99" s="210">
        <v>8232</v>
      </c>
      <c r="X99" s="233"/>
      <c r="Y99" s="233">
        <v>2016</v>
      </c>
      <c r="Z99" s="237"/>
    </row>
    <row r="100" spans="3:26" s="48" customFormat="1" ht="180" customHeight="1" x14ac:dyDescent="0.25">
      <c r="C100" s="207" t="s">
        <v>887</v>
      </c>
      <c r="D100" s="233" t="s">
        <v>172</v>
      </c>
      <c r="E100" s="233" t="s">
        <v>888</v>
      </c>
      <c r="F100" s="233" t="s">
        <v>889</v>
      </c>
      <c r="G100" s="233" t="s">
        <v>890</v>
      </c>
      <c r="H100" s="233"/>
      <c r="I100" s="233" t="s">
        <v>189</v>
      </c>
      <c r="J100" s="235">
        <v>0</v>
      </c>
      <c r="K100" s="233">
        <v>750000000</v>
      </c>
      <c r="L100" s="233" t="s">
        <v>339</v>
      </c>
      <c r="M100" s="233" t="s">
        <v>642</v>
      </c>
      <c r="N100" s="233" t="s">
        <v>339</v>
      </c>
      <c r="O100" s="233" t="s">
        <v>222</v>
      </c>
      <c r="P100" s="233" t="s">
        <v>766</v>
      </c>
      <c r="Q100" s="233" t="s">
        <v>865</v>
      </c>
      <c r="R100" s="233">
        <v>796</v>
      </c>
      <c r="S100" s="233" t="s">
        <v>435</v>
      </c>
      <c r="T100" s="233">
        <v>500</v>
      </c>
      <c r="U100" s="210">
        <v>22</v>
      </c>
      <c r="V100" s="210">
        <v>0</v>
      </c>
      <c r="W100" s="210">
        <v>0</v>
      </c>
      <c r="X100" s="233"/>
      <c r="Y100" s="233">
        <v>2016</v>
      </c>
      <c r="Z100" s="237" t="s">
        <v>1095</v>
      </c>
    </row>
    <row r="101" spans="3:26" s="48" customFormat="1" ht="180" customHeight="1" x14ac:dyDescent="0.25">
      <c r="C101" s="207" t="s">
        <v>1103</v>
      </c>
      <c r="D101" s="233" t="s">
        <v>172</v>
      </c>
      <c r="E101" s="233" t="s">
        <v>888</v>
      </c>
      <c r="F101" s="233" t="s">
        <v>889</v>
      </c>
      <c r="G101" s="233" t="s">
        <v>890</v>
      </c>
      <c r="H101" s="233"/>
      <c r="I101" s="233" t="s">
        <v>189</v>
      </c>
      <c r="J101" s="235">
        <v>0</v>
      </c>
      <c r="K101" s="233">
        <v>750000000</v>
      </c>
      <c r="L101" s="233" t="s">
        <v>339</v>
      </c>
      <c r="M101" s="233" t="s">
        <v>642</v>
      </c>
      <c r="N101" s="233" t="s">
        <v>339</v>
      </c>
      <c r="O101" s="233" t="s">
        <v>222</v>
      </c>
      <c r="P101" s="233" t="s">
        <v>766</v>
      </c>
      <c r="Q101" s="233" t="s">
        <v>865</v>
      </c>
      <c r="R101" s="233">
        <v>796</v>
      </c>
      <c r="S101" s="233" t="s">
        <v>435</v>
      </c>
      <c r="T101" s="233">
        <v>235</v>
      </c>
      <c r="U101" s="210">
        <v>46.42</v>
      </c>
      <c r="V101" s="210">
        <v>10908.7</v>
      </c>
      <c r="W101" s="210">
        <f>V101*1.12</f>
        <v>12217.744000000002</v>
      </c>
      <c r="X101" s="233"/>
      <c r="Y101" s="233">
        <v>2016</v>
      </c>
      <c r="Z101" s="237"/>
    </row>
    <row r="102" spans="3:26" s="48" customFormat="1" ht="180" customHeight="1" x14ac:dyDescent="0.25">
      <c r="C102" s="207" t="s">
        <v>891</v>
      </c>
      <c r="D102" s="233" t="s">
        <v>172</v>
      </c>
      <c r="E102" s="233" t="s">
        <v>892</v>
      </c>
      <c r="F102" s="233" t="s">
        <v>893</v>
      </c>
      <c r="G102" s="233" t="s">
        <v>894</v>
      </c>
      <c r="H102" s="233"/>
      <c r="I102" s="233" t="s">
        <v>189</v>
      </c>
      <c r="J102" s="235">
        <v>0</v>
      </c>
      <c r="K102" s="233">
        <v>750000000</v>
      </c>
      <c r="L102" s="233" t="s">
        <v>339</v>
      </c>
      <c r="M102" s="233" t="s">
        <v>642</v>
      </c>
      <c r="N102" s="233" t="s">
        <v>339</v>
      </c>
      <c r="O102" s="233" t="s">
        <v>222</v>
      </c>
      <c r="P102" s="233" t="s">
        <v>766</v>
      </c>
      <c r="Q102" s="233" t="s">
        <v>865</v>
      </c>
      <c r="R102" s="233">
        <v>796</v>
      </c>
      <c r="S102" s="233" t="s">
        <v>435</v>
      </c>
      <c r="T102" s="233">
        <v>20</v>
      </c>
      <c r="U102" s="210">
        <v>19459.821428571428</v>
      </c>
      <c r="V102" s="210">
        <v>0</v>
      </c>
      <c r="W102" s="210">
        <v>0</v>
      </c>
      <c r="X102" s="233"/>
      <c r="Y102" s="233">
        <v>2016</v>
      </c>
      <c r="Z102" s="237" t="s">
        <v>1104</v>
      </c>
    </row>
    <row r="103" spans="3:26" s="48" customFormat="1" ht="180" customHeight="1" x14ac:dyDescent="0.25">
      <c r="C103" s="207" t="s">
        <v>1107</v>
      </c>
      <c r="D103" s="233" t="s">
        <v>172</v>
      </c>
      <c r="E103" s="233" t="s">
        <v>1105</v>
      </c>
      <c r="F103" s="233" t="s">
        <v>893</v>
      </c>
      <c r="G103" s="233" t="s">
        <v>1106</v>
      </c>
      <c r="H103" s="233"/>
      <c r="I103" s="233" t="s">
        <v>189</v>
      </c>
      <c r="J103" s="235">
        <v>0</v>
      </c>
      <c r="K103" s="233">
        <v>750000000</v>
      </c>
      <c r="L103" s="233" t="s">
        <v>339</v>
      </c>
      <c r="M103" s="233" t="s">
        <v>642</v>
      </c>
      <c r="N103" s="233" t="s">
        <v>339</v>
      </c>
      <c r="O103" s="233" t="s">
        <v>222</v>
      </c>
      <c r="P103" s="233" t="s">
        <v>766</v>
      </c>
      <c r="Q103" s="233" t="s">
        <v>865</v>
      </c>
      <c r="R103" s="233">
        <v>796</v>
      </c>
      <c r="S103" s="233" t="s">
        <v>435</v>
      </c>
      <c r="T103" s="233">
        <v>7</v>
      </c>
      <c r="U103" s="210">
        <v>42671.42</v>
      </c>
      <c r="V103" s="210">
        <f>T103*U103</f>
        <v>298699.94</v>
      </c>
      <c r="W103" s="210">
        <f>V103*1.12</f>
        <v>334543.93280000001</v>
      </c>
      <c r="X103" s="233"/>
      <c r="Y103" s="233">
        <v>2016</v>
      </c>
      <c r="Z103" s="237"/>
    </row>
    <row r="104" spans="3:26" s="48" customFormat="1" ht="180" customHeight="1" x14ac:dyDescent="0.25">
      <c r="C104" s="207" t="s">
        <v>895</v>
      </c>
      <c r="D104" s="429" t="s">
        <v>172</v>
      </c>
      <c r="E104" s="429" t="s">
        <v>896</v>
      </c>
      <c r="F104" s="429" t="s">
        <v>897</v>
      </c>
      <c r="G104" s="429" t="s">
        <v>898</v>
      </c>
      <c r="H104" s="429" t="s">
        <v>899</v>
      </c>
      <c r="I104" s="429" t="s">
        <v>201</v>
      </c>
      <c r="J104" s="430">
        <v>0</v>
      </c>
      <c r="K104" s="429">
        <v>750000000</v>
      </c>
      <c r="L104" s="429" t="s">
        <v>339</v>
      </c>
      <c r="M104" s="429" t="s">
        <v>766</v>
      </c>
      <c r="N104" s="429" t="s">
        <v>339</v>
      </c>
      <c r="O104" s="429" t="s">
        <v>222</v>
      </c>
      <c r="P104" s="429" t="s">
        <v>628</v>
      </c>
      <c r="Q104" s="429" t="s">
        <v>865</v>
      </c>
      <c r="R104" s="429">
        <v>796</v>
      </c>
      <c r="S104" s="429" t="s">
        <v>435</v>
      </c>
      <c r="T104" s="429">
        <v>5</v>
      </c>
      <c r="U104" s="210">
        <v>710455.9</v>
      </c>
      <c r="V104" s="210">
        <v>0</v>
      </c>
      <c r="W104" s="210">
        <v>0</v>
      </c>
      <c r="X104" s="429"/>
      <c r="Y104" s="429">
        <v>2016</v>
      </c>
      <c r="Z104" s="445" t="s">
        <v>2289</v>
      </c>
    </row>
    <row r="105" spans="3:26" s="48" customFormat="1" ht="180" customHeight="1" x14ac:dyDescent="0.25">
      <c r="C105" s="207" t="s">
        <v>2290</v>
      </c>
      <c r="D105" s="429" t="s">
        <v>172</v>
      </c>
      <c r="E105" s="429" t="s">
        <v>896</v>
      </c>
      <c r="F105" s="429" t="s">
        <v>897</v>
      </c>
      <c r="G105" s="429" t="s">
        <v>898</v>
      </c>
      <c r="H105" s="429" t="s">
        <v>899</v>
      </c>
      <c r="I105" s="429" t="s">
        <v>201</v>
      </c>
      <c r="J105" s="430">
        <v>0</v>
      </c>
      <c r="K105" s="429">
        <v>750000000</v>
      </c>
      <c r="L105" s="429" t="s">
        <v>339</v>
      </c>
      <c r="M105" s="429" t="s">
        <v>1842</v>
      </c>
      <c r="N105" s="429" t="s">
        <v>339</v>
      </c>
      <c r="O105" s="429" t="s">
        <v>222</v>
      </c>
      <c r="P105" s="429" t="s">
        <v>1225</v>
      </c>
      <c r="Q105" s="429" t="s">
        <v>865</v>
      </c>
      <c r="R105" s="429">
        <v>796</v>
      </c>
      <c r="S105" s="429" t="s">
        <v>435</v>
      </c>
      <c r="T105" s="429">
        <v>5</v>
      </c>
      <c r="U105" s="210">
        <f>V105/T105</f>
        <v>1324255.8999999999</v>
      </c>
      <c r="V105" s="210">
        <f>3552279.5+3069000</f>
        <v>6621279.5</v>
      </c>
      <c r="W105" s="210">
        <f>V105*1.12</f>
        <v>7415833.040000001</v>
      </c>
      <c r="X105" s="429"/>
      <c r="Y105" s="429">
        <v>2016</v>
      </c>
      <c r="Z105" s="445"/>
    </row>
    <row r="106" spans="3:26" s="48" customFormat="1" ht="180" customHeight="1" x14ac:dyDescent="0.25">
      <c r="C106" s="207" t="s">
        <v>1026</v>
      </c>
      <c r="D106" s="94" t="s">
        <v>172</v>
      </c>
      <c r="E106" s="94" t="s">
        <v>912</v>
      </c>
      <c r="F106" s="94" t="s">
        <v>913</v>
      </c>
      <c r="G106" s="94" t="s">
        <v>914</v>
      </c>
      <c r="H106" s="94" t="s">
        <v>915</v>
      </c>
      <c r="I106" s="94" t="s">
        <v>176</v>
      </c>
      <c r="J106" s="95">
        <v>0</v>
      </c>
      <c r="K106" s="94">
        <v>750000000</v>
      </c>
      <c r="L106" s="94" t="s">
        <v>339</v>
      </c>
      <c r="M106" s="94" t="s">
        <v>916</v>
      </c>
      <c r="N106" s="94" t="s">
        <v>451</v>
      </c>
      <c r="O106" s="94" t="s">
        <v>222</v>
      </c>
      <c r="P106" s="94" t="s">
        <v>917</v>
      </c>
      <c r="Q106" s="94" t="s">
        <v>452</v>
      </c>
      <c r="R106" s="216" t="s">
        <v>453</v>
      </c>
      <c r="S106" s="94" t="s">
        <v>435</v>
      </c>
      <c r="T106" s="94">
        <v>1</v>
      </c>
      <c r="U106" s="217">
        <v>1398511</v>
      </c>
      <c r="V106" s="217">
        <f>T106*U106</f>
        <v>1398511</v>
      </c>
      <c r="W106" s="217">
        <f t="shared" si="2"/>
        <v>1566332.32</v>
      </c>
      <c r="X106" s="94"/>
      <c r="Y106" s="94">
        <v>2016</v>
      </c>
      <c r="Z106" s="94"/>
    </row>
    <row r="107" spans="3:26" s="48" customFormat="1" ht="180" customHeight="1" x14ac:dyDescent="0.25">
      <c r="C107" s="207" t="s">
        <v>1027</v>
      </c>
      <c r="D107" s="94" t="s">
        <v>172</v>
      </c>
      <c r="E107" s="94" t="s">
        <v>912</v>
      </c>
      <c r="F107" s="94" t="s">
        <v>913</v>
      </c>
      <c r="G107" s="94" t="s">
        <v>914</v>
      </c>
      <c r="H107" s="94" t="s">
        <v>918</v>
      </c>
      <c r="I107" s="94" t="s">
        <v>176</v>
      </c>
      <c r="J107" s="95">
        <v>0</v>
      </c>
      <c r="K107" s="94">
        <v>750000000</v>
      </c>
      <c r="L107" s="94" t="s">
        <v>339</v>
      </c>
      <c r="M107" s="94" t="s">
        <v>916</v>
      </c>
      <c r="N107" s="94" t="s">
        <v>451</v>
      </c>
      <c r="O107" s="94" t="s">
        <v>222</v>
      </c>
      <c r="P107" s="94" t="s">
        <v>917</v>
      </c>
      <c r="Q107" s="94" t="s">
        <v>452</v>
      </c>
      <c r="R107" s="94" t="s">
        <v>453</v>
      </c>
      <c r="S107" s="94" t="s">
        <v>435</v>
      </c>
      <c r="T107" s="94">
        <v>1</v>
      </c>
      <c r="U107" s="159">
        <v>557521</v>
      </c>
      <c r="V107" s="217">
        <f>T107*U107</f>
        <v>557521</v>
      </c>
      <c r="W107" s="217">
        <f t="shared" si="2"/>
        <v>624423.52</v>
      </c>
      <c r="X107" s="94"/>
      <c r="Y107" s="94">
        <v>2016</v>
      </c>
      <c r="Z107" s="94"/>
    </row>
    <row r="108" spans="3:26" s="48" customFormat="1" ht="180" customHeight="1" x14ac:dyDescent="0.25">
      <c r="C108" s="207" t="s">
        <v>1028</v>
      </c>
      <c r="D108" s="94" t="s">
        <v>172</v>
      </c>
      <c r="E108" s="94" t="s">
        <v>912</v>
      </c>
      <c r="F108" s="94" t="s">
        <v>913</v>
      </c>
      <c r="G108" s="94" t="s">
        <v>914</v>
      </c>
      <c r="H108" s="94" t="s">
        <v>919</v>
      </c>
      <c r="I108" s="94" t="s">
        <v>176</v>
      </c>
      <c r="J108" s="95">
        <v>0</v>
      </c>
      <c r="K108" s="94">
        <v>750000000</v>
      </c>
      <c r="L108" s="94" t="s">
        <v>339</v>
      </c>
      <c r="M108" s="94" t="s">
        <v>916</v>
      </c>
      <c r="N108" s="94" t="s">
        <v>451</v>
      </c>
      <c r="O108" s="94" t="s">
        <v>222</v>
      </c>
      <c r="P108" s="94" t="s">
        <v>917</v>
      </c>
      <c r="Q108" s="94" t="s">
        <v>452</v>
      </c>
      <c r="R108" s="94" t="s">
        <v>453</v>
      </c>
      <c r="S108" s="94" t="s">
        <v>435</v>
      </c>
      <c r="T108" s="94">
        <v>1</v>
      </c>
      <c r="U108" s="159">
        <v>435093</v>
      </c>
      <c r="V108" s="217">
        <f>T108*U108</f>
        <v>435093</v>
      </c>
      <c r="W108" s="217">
        <f t="shared" si="2"/>
        <v>487304.16000000003</v>
      </c>
      <c r="X108" s="94"/>
      <c r="Y108" s="94">
        <v>2016</v>
      </c>
      <c r="Z108" s="94"/>
    </row>
    <row r="109" spans="3:26" s="48" customFormat="1" ht="180" customHeight="1" x14ac:dyDescent="0.25">
      <c r="C109" s="207" t="s">
        <v>1029</v>
      </c>
      <c r="D109" s="94" t="s">
        <v>172</v>
      </c>
      <c r="E109" s="94" t="s">
        <v>912</v>
      </c>
      <c r="F109" s="94" t="s">
        <v>913</v>
      </c>
      <c r="G109" s="94" t="s">
        <v>914</v>
      </c>
      <c r="H109" s="94" t="s">
        <v>920</v>
      </c>
      <c r="I109" s="94" t="s">
        <v>176</v>
      </c>
      <c r="J109" s="95">
        <v>0</v>
      </c>
      <c r="K109" s="94">
        <v>750000000</v>
      </c>
      <c r="L109" s="94" t="s">
        <v>339</v>
      </c>
      <c r="M109" s="94" t="s">
        <v>916</v>
      </c>
      <c r="N109" s="94" t="s">
        <v>451</v>
      </c>
      <c r="O109" s="94" t="s">
        <v>222</v>
      </c>
      <c r="P109" s="94" t="s">
        <v>917</v>
      </c>
      <c r="Q109" s="94" t="s">
        <v>452</v>
      </c>
      <c r="R109" s="216" t="s">
        <v>453</v>
      </c>
      <c r="S109" s="94" t="s">
        <v>435</v>
      </c>
      <c r="T109" s="94">
        <v>1</v>
      </c>
      <c r="U109" s="217">
        <v>215663</v>
      </c>
      <c r="V109" s="217">
        <f>T109*U109</f>
        <v>215663</v>
      </c>
      <c r="W109" s="217">
        <f t="shared" si="2"/>
        <v>241542.56000000003</v>
      </c>
      <c r="X109" s="94"/>
      <c r="Y109" s="94">
        <v>2016</v>
      </c>
      <c r="Z109" s="94"/>
    </row>
    <row r="110" spans="3:26" s="48" customFormat="1" ht="180" customHeight="1" x14ac:dyDescent="0.25">
      <c r="C110" s="207" t="s">
        <v>1030</v>
      </c>
      <c r="D110" s="223" t="s">
        <v>172</v>
      </c>
      <c r="E110" s="223" t="s">
        <v>921</v>
      </c>
      <c r="F110" s="223" t="s">
        <v>922</v>
      </c>
      <c r="G110" s="223" t="s">
        <v>923</v>
      </c>
      <c r="H110" s="223" t="s">
        <v>924</v>
      </c>
      <c r="I110" s="223" t="s">
        <v>201</v>
      </c>
      <c r="J110" s="240">
        <v>0</v>
      </c>
      <c r="K110" s="223">
        <v>750000000</v>
      </c>
      <c r="L110" s="223" t="s">
        <v>339</v>
      </c>
      <c r="M110" s="223" t="s">
        <v>241</v>
      </c>
      <c r="N110" s="223" t="s">
        <v>451</v>
      </c>
      <c r="O110" s="223" t="s">
        <v>222</v>
      </c>
      <c r="P110" s="223" t="s">
        <v>615</v>
      </c>
      <c r="Q110" s="223" t="s">
        <v>452</v>
      </c>
      <c r="R110" s="241" t="s">
        <v>453</v>
      </c>
      <c r="S110" s="223" t="s">
        <v>435</v>
      </c>
      <c r="T110" s="223">
        <v>2</v>
      </c>
      <c r="U110" s="217">
        <v>81899</v>
      </c>
      <c r="V110" s="217">
        <v>0</v>
      </c>
      <c r="W110" s="217">
        <v>0</v>
      </c>
      <c r="X110" s="223"/>
      <c r="Y110" s="223">
        <v>2016</v>
      </c>
      <c r="Z110" s="223">
        <v>11.14</v>
      </c>
    </row>
    <row r="111" spans="3:26" s="48" customFormat="1" ht="180" customHeight="1" x14ac:dyDescent="0.25">
      <c r="C111" s="207" t="s">
        <v>1684</v>
      </c>
      <c r="D111" s="416" t="s">
        <v>172</v>
      </c>
      <c r="E111" s="416" t="s">
        <v>921</v>
      </c>
      <c r="F111" s="416" t="s">
        <v>922</v>
      </c>
      <c r="G111" s="416" t="s">
        <v>923</v>
      </c>
      <c r="H111" s="416" t="s">
        <v>924</v>
      </c>
      <c r="I111" s="416" t="s">
        <v>201</v>
      </c>
      <c r="J111" s="417">
        <v>0</v>
      </c>
      <c r="K111" s="416">
        <v>750000000</v>
      </c>
      <c r="L111" s="416" t="s">
        <v>339</v>
      </c>
      <c r="M111" s="416" t="s">
        <v>2182</v>
      </c>
      <c r="N111" s="416" t="s">
        <v>451</v>
      </c>
      <c r="O111" s="416" t="s">
        <v>222</v>
      </c>
      <c r="P111" s="416" t="s">
        <v>663</v>
      </c>
      <c r="Q111" s="416" t="s">
        <v>452</v>
      </c>
      <c r="R111" s="418" t="s">
        <v>453</v>
      </c>
      <c r="S111" s="416" t="s">
        <v>435</v>
      </c>
      <c r="T111" s="416">
        <v>2</v>
      </c>
      <c r="U111" s="217">
        <v>81899</v>
      </c>
      <c r="V111" s="217">
        <v>0</v>
      </c>
      <c r="W111" s="217">
        <v>0</v>
      </c>
      <c r="X111" s="416"/>
      <c r="Y111" s="416">
        <v>2016</v>
      </c>
      <c r="Z111" s="416" t="s">
        <v>1648</v>
      </c>
    </row>
    <row r="112" spans="3:26" s="48" customFormat="1" ht="180" customHeight="1" x14ac:dyDescent="0.25">
      <c r="C112" s="207" t="s">
        <v>2184</v>
      </c>
      <c r="D112" s="416" t="s">
        <v>172</v>
      </c>
      <c r="E112" s="416" t="s">
        <v>921</v>
      </c>
      <c r="F112" s="416" t="s">
        <v>922</v>
      </c>
      <c r="G112" s="416" t="s">
        <v>923</v>
      </c>
      <c r="H112" s="416" t="s">
        <v>924</v>
      </c>
      <c r="I112" s="416" t="s">
        <v>201</v>
      </c>
      <c r="J112" s="417">
        <v>0</v>
      </c>
      <c r="K112" s="416">
        <v>750000000</v>
      </c>
      <c r="L112" s="416" t="s">
        <v>339</v>
      </c>
      <c r="M112" s="416" t="s">
        <v>1834</v>
      </c>
      <c r="N112" s="416" t="s">
        <v>451</v>
      </c>
      <c r="O112" s="416" t="s">
        <v>222</v>
      </c>
      <c r="P112" s="416" t="s">
        <v>2183</v>
      </c>
      <c r="Q112" s="416" t="s">
        <v>452</v>
      </c>
      <c r="R112" s="418" t="s">
        <v>453</v>
      </c>
      <c r="S112" s="416" t="s">
        <v>435</v>
      </c>
      <c r="T112" s="416">
        <v>2</v>
      </c>
      <c r="U112" s="217">
        <v>234674</v>
      </c>
      <c r="V112" s="217">
        <f>T112*U112</f>
        <v>469348</v>
      </c>
      <c r="W112" s="217">
        <f>V112*1.12</f>
        <v>525669.76</v>
      </c>
      <c r="X112" s="416"/>
      <c r="Y112" s="416">
        <v>2016</v>
      </c>
      <c r="Z112" s="416"/>
    </row>
    <row r="113" spans="3:26" s="48" customFormat="1" ht="180" customHeight="1" x14ac:dyDescent="0.25">
      <c r="C113" s="207" t="s">
        <v>1031</v>
      </c>
      <c r="D113" s="223" t="s">
        <v>172</v>
      </c>
      <c r="E113" s="223" t="s">
        <v>925</v>
      </c>
      <c r="F113" s="223" t="s">
        <v>926</v>
      </c>
      <c r="G113" s="223" t="s">
        <v>927</v>
      </c>
      <c r="H113" s="223" t="s">
        <v>928</v>
      </c>
      <c r="I113" s="223" t="s">
        <v>201</v>
      </c>
      <c r="J113" s="240">
        <v>0</v>
      </c>
      <c r="K113" s="223">
        <v>750000000</v>
      </c>
      <c r="L113" s="223" t="s">
        <v>339</v>
      </c>
      <c r="M113" s="223" t="s">
        <v>241</v>
      </c>
      <c r="N113" s="223" t="s">
        <v>451</v>
      </c>
      <c r="O113" s="223" t="s">
        <v>222</v>
      </c>
      <c r="P113" s="223" t="s">
        <v>615</v>
      </c>
      <c r="Q113" s="223" t="s">
        <v>452</v>
      </c>
      <c r="R113" s="241" t="s">
        <v>453</v>
      </c>
      <c r="S113" s="223" t="s">
        <v>435</v>
      </c>
      <c r="T113" s="223">
        <v>1</v>
      </c>
      <c r="U113" s="242">
        <v>50211</v>
      </c>
      <c r="V113" s="217">
        <v>0</v>
      </c>
      <c r="W113" s="217">
        <v>0</v>
      </c>
      <c r="X113" s="223"/>
      <c r="Y113" s="223">
        <v>2016</v>
      </c>
      <c r="Z113" s="223">
        <v>11.14</v>
      </c>
    </row>
    <row r="114" spans="3:26" s="48" customFormat="1" ht="180" customHeight="1" x14ac:dyDescent="0.25">
      <c r="C114" s="207" t="s">
        <v>1685</v>
      </c>
      <c r="D114" s="223" t="s">
        <v>172</v>
      </c>
      <c r="E114" s="223" t="s">
        <v>925</v>
      </c>
      <c r="F114" s="223" t="s">
        <v>926</v>
      </c>
      <c r="G114" s="223" t="s">
        <v>927</v>
      </c>
      <c r="H114" s="223" t="s">
        <v>928</v>
      </c>
      <c r="I114" s="223" t="s">
        <v>201</v>
      </c>
      <c r="J114" s="240">
        <v>0</v>
      </c>
      <c r="K114" s="223">
        <v>750000000</v>
      </c>
      <c r="L114" s="223" t="s">
        <v>339</v>
      </c>
      <c r="M114" s="223" t="s">
        <v>766</v>
      </c>
      <c r="N114" s="223" t="s">
        <v>451</v>
      </c>
      <c r="O114" s="223" t="s">
        <v>222</v>
      </c>
      <c r="P114" s="223" t="s">
        <v>663</v>
      </c>
      <c r="Q114" s="223" t="s">
        <v>452</v>
      </c>
      <c r="R114" s="241" t="s">
        <v>453</v>
      </c>
      <c r="S114" s="223" t="s">
        <v>435</v>
      </c>
      <c r="T114" s="223">
        <v>1</v>
      </c>
      <c r="U114" s="242">
        <v>50211</v>
      </c>
      <c r="V114" s="217">
        <f>U114*T114</f>
        <v>50211</v>
      </c>
      <c r="W114" s="217">
        <f>V114*1.12</f>
        <v>56236.320000000007</v>
      </c>
      <c r="X114" s="223"/>
      <c r="Y114" s="223">
        <v>2016</v>
      </c>
      <c r="Z114" s="223"/>
    </row>
    <row r="115" spans="3:26" s="48" customFormat="1" ht="180" customHeight="1" x14ac:dyDescent="0.25">
      <c r="C115" s="207" t="s">
        <v>1032</v>
      </c>
      <c r="D115" s="223" t="s">
        <v>172</v>
      </c>
      <c r="E115" s="223" t="s">
        <v>929</v>
      </c>
      <c r="F115" s="223" t="s">
        <v>930</v>
      </c>
      <c r="G115" s="223" t="s">
        <v>931</v>
      </c>
      <c r="H115" s="223" t="s">
        <v>932</v>
      </c>
      <c r="I115" s="223" t="s">
        <v>201</v>
      </c>
      <c r="J115" s="240">
        <v>0</v>
      </c>
      <c r="K115" s="223">
        <v>750000000</v>
      </c>
      <c r="L115" s="223" t="s">
        <v>339</v>
      </c>
      <c r="M115" s="223" t="s">
        <v>241</v>
      </c>
      <c r="N115" s="223" t="s">
        <v>451</v>
      </c>
      <c r="O115" s="223" t="s">
        <v>222</v>
      </c>
      <c r="P115" s="223" t="s">
        <v>615</v>
      </c>
      <c r="Q115" s="223" t="s">
        <v>452</v>
      </c>
      <c r="R115" s="241" t="s">
        <v>453</v>
      </c>
      <c r="S115" s="223" t="s">
        <v>435</v>
      </c>
      <c r="T115" s="223">
        <v>1</v>
      </c>
      <c r="U115" s="242">
        <v>86182</v>
      </c>
      <c r="V115" s="217">
        <v>0</v>
      </c>
      <c r="W115" s="217">
        <v>0</v>
      </c>
      <c r="X115" s="223"/>
      <c r="Y115" s="223">
        <v>2016</v>
      </c>
      <c r="Z115" s="223">
        <v>11.14</v>
      </c>
    </row>
    <row r="116" spans="3:26" s="48" customFormat="1" ht="180" customHeight="1" x14ac:dyDescent="0.25">
      <c r="C116" s="207" t="s">
        <v>1686</v>
      </c>
      <c r="D116" s="223" t="s">
        <v>172</v>
      </c>
      <c r="E116" s="223" t="s">
        <v>929</v>
      </c>
      <c r="F116" s="223" t="s">
        <v>930</v>
      </c>
      <c r="G116" s="223" t="s">
        <v>931</v>
      </c>
      <c r="H116" s="223" t="s">
        <v>932</v>
      </c>
      <c r="I116" s="223" t="s">
        <v>201</v>
      </c>
      <c r="J116" s="240">
        <v>0</v>
      </c>
      <c r="K116" s="223">
        <v>750000000</v>
      </c>
      <c r="L116" s="223" t="s">
        <v>339</v>
      </c>
      <c r="M116" s="223" t="s">
        <v>766</v>
      </c>
      <c r="N116" s="223" t="s">
        <v>451</v>
      </c>
      <c r="O116" s="223" t="s">
        <v>222</v>
      </c>
      <c r="P116" s="223" t="s">
        <v>663</v>
      </c>
      <c r="Q116" s="223" t="s">
        <v>452</v>
      </c>
      <c r="R116" s="241" t="s">
        <v>453</v>
      </c>
      <c r="S116" s="223" t="s">
        <v>435</v>
      </c>
      <c r="T116" s="223">
        <v>1</v>
      </c>
      <c r="U116" s="242">
        <v>86182</v>
      </c>
      <c r="V116" s="217">
        <f>U116*T116</f>
        <v>86182</v>
      </c>
      <c r="W116" s="217">
        <f>V116*1.12</f>
        <v>96523.840000000011</v>
      </c>
      <c r="X116" s="223"/>
      <c r="Y116" s="223">
        <v>2016</v>
      </c>
      <c r="Z116" s="223"/>
    </row>
    <row r="117" spans="3:26" s="48" customFormat="1" ht="180" customHeight="1" x14ac:dyDescent="0.25">
      <c r="C117" s="207" t="s">
        <v>1033</v>
      </c>
      <c r="D117" s="223" t="s">
        <v>172</v>
      </c>
      <c r="E117" s="223" t="s">
        <v>929</v>
      </c>
      <c r="F117" s="223" t="s">
        <v>930</v>
      </c>
      <c r="G117" s="223" t="s">
        <v>931</v>
      </c>
      <c r="H117" s="223" t="s">
        <v>933</v>
      </c>
      <c r="I117" s="223" t="s">
        <v>201</v>
      </c>
      <c r="J117" s="240">
        <v>0</v>
      </c>
      <c r="K117" s="223">
        <v>750000000</v>
      </c>
      <c r="L117" s="223" t="s">
        <v>339</v>
      </c>
      <c r="M117" s="223" t="s">
        <v>241</v>
      </c>
      <c r="N117" s="223" t="s">
        <v>451</v>
      </c>
      <c r="O117" s="223" t="s">
        <v>222</v>
      </c>
      <c r="P117" s="223" t="s">
        <v>615</v>
      </c>
      <c r="Q117" s="223" t="s">
        <v>452</v>
      </c>
      <c r="R117" s="241" t="s">
        <v>453</v>
      </c>
      <c r="S117" s="223" t="s">
        <v>435</v>
      </c>
      <c r="T117" s="223">
        <v>1</v>
      </c>
      <c r="U117" s="217">
        <v>86182</v>
      </c>
      <c r="V117" s="217">
        <v>0</v>
      </c>
      <c r="W117" s="217">
        <v>0</v>
      </c>
      <c r="X117" s="223"/>
      <c r="Y117" s="223">
        <v>2016</v>
      </c>
      <c r="Z117" s="223">
        <v>11.14</v>
      </c>
    </row>
    <row r="118" spans="3:26" s="48" customFormat="1" ht="180" customHeight="1" x14ac:dyDescent="0.25">
      <c r="C118" s="207" t="s">
        <v>1687</v>
      </c>
      <c r="D118" s="223" t="s">
        <v>172</v>
      </c>
      <c r="E118" s="223" t="s">
        <v>929</v>
      </c>
      <c r="F118" s="223" t="s">
        <v>930</v>
      </c>
      <c r="G118" s="223" t="s">
        <v>931</v>
      </c>
      <c r="H118" s="223" t="s">
        <v>933</v>
      </c>
      <c r="I118" s="223" t="s">
        <v>201</v>
      </c>
      <c r="J118" s="240">
        <v>0</v>
      </c>
      <c r="K118" s="223">
        <v>750000000</v>
      </c>
      <c r="L118" s="223" t="s">
        <v>339</v>
      </c>
      <c r="M118" s="223" t="s">
        <v>766</v>
      </c>
      <c r="N118" s="223" t="s">
        <v>451</v>
      </c>
      <c r="O118" s="223" t="s">
        <v>222</v>
      </c>
      <c r="P118" s="223" t="s">
        <v>663</v>
      </c>
      <c r="Q118" s="223" t="s">
        <v>452</v>
      </c>
      <c r="R118" s="241" t="s">
        <v>453</v>
      </c>
      <c r="S118" s="223" t="s">
        <v>435</v>
      </c>
      <c r="T118" s="223">
        <v>1</v>
      </c>
      <c r="U118" s="217">
        <v>86182</v>
      </c>
      <c r="V118" s="217">
        <f>U118*T118</f>
        <v>86182</v>
      </c>
      <c r="W118" s="217">
        <f>V118*1.12</f>
        <v>96523.840000000011</v>
      </c>
      <c r="X118" s="223"/>
      <c r="Y118" s="223">
        <v>2016</v>
      </c>
      <c r="Z118" s="223"/>
    </row>
    <row r="119" spans="3:26" s="48" customFormat="1" ht="180" customHeight="1" x14ac:dyDescent="0.25">
      <c r="C119" s="207" t="s">
        <v>1034</v>
      </c>
      <c r="D119" s="223" t="s">
        <v>172</v>
      </c>
      <c r="E119" s="223" t="s">
        <v>929</v>
      </c>
      <c r="F119" s="223" t="s">
        <v>930</v>
      </c>
      <c r="G119" s="223" t="s">
        <v>931</v>
      </c>
      <c r="H119" s="223" t="s">
        <v>934</v>
      </c>
      <c r="I119" s="223" t="s">
        <v>201</v>
      </c>
      <c r="J119" s="240">
        <v>0</v>
      </c>
      <c r="K119" s="223">
        <v>750000000</v>
      </c>
      <c r="L119" s="223" t="s">
        <v>339</v>
      </c>
      <c r="M119" s="223" t="s">
        <v>241</v>
      </c>
      <c r="N119" s="223" t="s">
        <v>451</v>
      </c>
      <c r="O119" s="223" t="s">
        <v>222</v>
      </c>
      <c r="P119" s="223" t="s">
        <v>615</v>
      </c>
      <c r="Q119" s="223" t="s">
        <v>452</v>
      </c>
      <c r="R119" s="241" t="s">
        <v>453</v>
      </c>
      <c r="S119" s="223" t="s">
        <v>435</v>
      </c>
      <c r="T119" s="223">
        <v>1</v>
      </c>
      <c r="U119" s="242">
        <v>118237</v>
      </c>
      <c r="V119" s="217">
        <v>0</v>
      </c>
      <c r="W119" s="217">
        <v>0</v>
      </c>
      <c r="X119" s="223"/>
      <c r="Y119" s="223">
        <v>2016</v>
      </c>
      <c r="Z119" s="223">
        <v>11.14</v>
      </c>
    </row>
    <row r="120" spans="3:26" s="48" customFormat="1" ht="180" customHeight="1" x14ac:dyDescent="0.25">
      <c r="C120" s="207" t="s">
        <v>1688</v>
      </c>
      <c r="D120" s="416" t="s">
        <v>172</v>
      </c>
      <c r="E120" s="416" t="s">
        <v>929</v>
      </c>
      <c r="F120" s="416" t="s">
        <v>930</v>
      </c>
      <c r="G120" s="416" t="s">
        <v>931</v>
      </c>
      <c r="H120" s="416" t="s">
        <v>934</v>
      </c>
      <c r="I120" s="416" t="s">
        <v>201</v>
      </c>
      <c r="J120" s="417">
        <v>0</v>
      </c>
      <c r="K120" s="416">
        <v>750000000</v>
      </c>
      <c r="L120" s="416" t="s">
        <v>339</v>
      </c>
      <c r="M120" s="416" t="s">
        <v>2182</v>
      </c>
      <c r="N120" s="416" t="s">
        <v>451</v>
      </c>
      <c r="O120" s="416" t="s">
        <v>222</v>
      </c>
      <c r="P120" s="416" t="s">
        <v>663</v>
      </c>
      <c r="Q120" s="416" t="s">
        <v>452</v>
      </c>
      <c r="R120" s="418" t="s">
        <v>453</v>
      </c>
      <c r="S120" s="416" t="s">
        <v>435</v>
      </c>
      <c r="T120" s="416">
        <v>1</v>
      </c>
      <c r="U120" s="351">
        <v>118237</v>
      </c>
      <c r="V120" s="217">
        <v>0</v>
      </c>
      <c r="W120" s="217">
        <v>0</v>
      </c>
      <c r="X120" s="416"/>
      <c r="Y120" s="416">
        <v>2016</v>
      </c>
      <c r="Z120" s="416">
        <v>11.14</v>
      </c>
    </row>
    <row r="121" spans="3:26" s="48" customFormat="1" ht="180" customHeight="1" x14ac:dyDescent="0.25">
      <c r="C121" s="207" t="s">
        <v>2185</v>
      </c>
      <c r="D121" s="416" t="s">
        <v>172</v>
      </c>
      <c r="E121" s="416" t="s">
        <v>929</v>
      </c>
      <c r="F121" s="416" t="s">
        <v>930</v>
      </c>
      <c r="G121" s="416" t="s">
        <v>931</v>
      </c>
      <c r="H121" s="416" t="s">
        <v>934</v>
      </c>
      <c r="I121" s="416" t="s">
        <v>201</v>
      </c>
      <c r="J121" s="417">
        <v>0</v>
      </c>
      <c r="K121" s="416">
        <v>750000000</v>
      </c>
      <c r="L121" s="416" t="s">
        <v>339</v>
      </c>
      <c r="M121" s="416" t="s">
        <v>1834</v>
      </c>
      <c r="N121" s="416" t="s">
        <v>451</v>
      </c>
      <c r="O121" s="416" t="s">
        <v>222</v>
      </c>
      <c r="P121" s="416" t="s">
        <v>2183</v>
      </c>
      <c r="Q121" s="416" t="s">
        <v>452</v>
      </c>
      <c r="R121" s="418" t="s">
        <v>453</v>
      </c>
      <c r="S121" s="416" t="s">
        <v>435</v>
      </c>
      <c r="T121" s="416">
        <v>1</v>
      </c>
      <c r="U121" s="351">
        <v>118237</v>
      </c>
      <c r="V121" s="217">
        <f>U121*T121</f>
        <v>118237</v>
      </c>
      <c r="W121" s="217">
        <f t="shared" ref="W121" si="4">V121*1.12</f>
        <v>132425.44</v>
      </c>
      <c r="X121" s="416"/>
      <c r="Y121" s="416">
        <v>2016</v>
      </c>
      <c r="Z121" s="416"/>
    </row>
    <row r="122" spans="3:26" s="48" customFormat="1" ht="180" customHeight="1" x14ac:dyDescent="0.25">
      <c r="C122" s="207" t="s">
        <v>1035</v>
      </c>
      <c r="D122" s="94" t="s">
        <v>172</v>
      </c>
      <c r="E122" s="94" t="s">
        <v>912</v>
      </c>
      <c r="F122" s="94" t="s">
        <v>913</v>
      </c>
      <c r="G122" s="94" t="s">
        <v>914</v>
      </c>
      <c r="H122" s="94" t="s">
        <v>935</v>
      </c>
      <c r="I122" s="94" t="s">
        <v>176</v>
      </c>
      <c r="J122" s="95">
        <v>0</v>
      </c>
      <c r="K122" s="94">
        <v>750000000</v>
      </c>
      <c r="L122" s="94" t="s">
        <v>339</v>
      </c>
      <c r="M122" s="94" t="s">
        <v>936</v>
      </c>
      <c r="N122" s="94" t="s">
        <v>473</v>
      </c>
      <c r="O122" s="94" t="s">
        <v>222</v>
      </c>
      <c r="P122" s="94" t="s">
        <v>917</v>
      </c>
      <c r="Q122" s="94" t="s">
        <v>452</v>
      </c>
      <c r="R122" s="216" t="s">
        <v>453</v>
      </c>
      <c r="S122" s="94" t="s">
        <v>435</v>
      </c>
      <c r="T122" s="94">
        <v>4</v>
      </c>
      <c r="U122" s="159">
        <v>93159</v>
      </c>
      <c r="V122" s="217">
        <f t="shared" ref="V122:V154" si="5">U122*T122</f>
        <v>372636</v>
      </c>
      <c r="W122" s="217">
        <f t="shared" si="2"/>
        <v>417352.32000000007</v>
      </c>
      <c r="X122" s="94"/>
      <c r="Y122" s="94">
        <v>2016</v>
      </c>
      <c r="Z122" s="94"/>
    </row>
    <row r="123" spans="3:26" s="48" customFormat="1" ht="180" customHeight="1" x14ac:dyDescent="0.25">
      <c r="C123" s="207" t="s">
        <v>1036</v>
      </c>
      <c r="D123" s="223" t="s">
        <v>172</v>
      </c>
      <c r="E123" s="223" t="s">
        <v>937</v>
      </c>
      <c r="F123" s="223" t="s">
        <v>938</v>
      </c>
      <c r="G123" s="223" t="s">
        <v>939</v>
      </c>
      <c r="H123" s="223" t="s">
        <v>941</v>
      </c>
      <c r="I123" s="223" t="s">
        <v>201</v>
      </c>
      <c r="J123" s="240">
        <v>0</v>
      </c>
      <c r="K123" s="223">
        <v>750000000</v>
      </c>
      <c r="L123" s="223" t="s">
        <v>339</v>
      </c>
      <c r="M123" s="223" t="s">
        <v>241</v>
      </c>
      <c r="N123" s="223" t="s">
        <v>473</v>
      </c>
      <c r="O123" s="223" t="s">
        <v>222</v>
      </c>
      <c r="P123" s="223" t="s">
        <v>615</v>
      </c>
      <c r="Q123" s="223" t="s">
        <v>452</v>
      </c>
      <c r="R123" s="241" t="s">
        <v>453</v>
      </c>
      <c r="S123" s="223" t="s">
        <v>435</v>
      </c>
      <c r="T123" s="223">
        <v>4</v>
      </c>
      <c r="U123" s="242">
        <v>30300</v>
      </c>
      <c r="V123" s="217">
        <v>0</v>
      </c>
      <c r="W123" s="217">
        <v>0</v>
      </c>
      <c r="X123" s="223"/>
      <c r="Y123" s="223">
        <v>2016</v>
      </c>
      <c r="Z123" s="223">
        <v>11.14</v>
      </c>
    </row>
    <row r="124" spans="3:26" s="48" customFormat="1" ht="180" customHeight="1" x14ac:dyDescent="0.25">
      <c r="C124" s="207" t="s">
        <v>1689</v>
      </c>
      <c r="D124" s="223" t="s">
        <v>172</v>
      </c>
      <c r="E124" s="223" t="s">
        <v>937</v>
      </c>
      <c r="F124" s="223" t="s">
        <v>938</v>
      </c>
      <c r="G124" s="223" t="s">
        <v>939</v>
      </c>
      <c r="H124" s="223" t="s">
        <v>941</v>
      </c>
      <c r="I124" s="223" t="s">
        <v>201</v>
      </c>
      <c r="J124" s="240">
        <v>0</v>
      </c>
      <c r="K124" s="223">
        <v>750000000</v>
      </c>
      <c r="L124" s="223" t="s">
        <v>339</v>
      </c>
      <c r="M124" s="223" t="s">
        <v>766</v>
      </c>
      <c r="N124" s="223" t="s">
        <v>473</v>
      </c>
      <c r="O124" s="223" t="s">
        <v>222</v>
      </c>
      <c r="P124" s="223" t="s">
        <v>663</v>
      </c>
      <c r="Q124" s="223" t="s">
        <v>452</v>
      </c>
      <c r="R124" s="241" t="s">
        <v>453</v>
      </c>
      <c r="S124" s="223" t="s">
        <v>435</v>
      </c>
      <c r="T124" s="223">
        <v>4</v>
      </c>
      <c r="U124" s="242">
        <v>30300</v>
      </c>
      <c r="V124" s="217">
        <f>U124*T124</f>
        <v>121200</v>
      </c>
      <c r="W124" s="217">
        <f>V124*1.12</f>
        <v>135744</v>
      </c>
      <c r="X124" s="223"/>
      <c r="Y124" s="223">
        <v>2016</v>
      </c>
      <c r="Z124" s="223"/>
    </row>
    <row r="125" spans="3:26" s="48" customFormat="1" ht="180" customHeight="1" x14ac:dyDescent="0.25">
      <c r="C125" s="207" t="s">
        <v>1037</v>
      </c>
      <c r="D125" s="223" t="s">
        <v>172</v>
      </c>
      <c r="E125" s="223" t="s">
        <v>937</v>
      </c>
      <c r="F125" s="223" t="s">
        <v>938</v>
      </c>
      <c r="G125" s="223" t="s">
        <v>939</v>
      </c>
      <c r="H125" s="223" t="s">
        <v>940</v>
      </c>
      <c r="I125" s="223" t="s">
        <v>201</v>
      </c>
      <c r="J125" s="240">
        <v>0</v>
      </c>
      <c r="K125" s="223">
        <v>750000000</v>
      </c>
      <c r="L125" s="223" t="s">
        <v>339</v>
      </c>
      <c r="M125" s="223" t="s">
        <v>241</v>
      </c>
      <c r="N125" s="223" t="s">
        <v>473</v>
      </c>
      <c r="O125" s="223" t="s">
        <v>222</v>
      </c>
      <c r="P125" s="223" t="s">
        <v>615</v>
      </c>
      <c r="Q125" s="223" t="s">
        <v>452</v>
      </c>
      <c r="R125" s="241" t="s">
        <v>453</v>
      </c>
      <c r="S125" s="223" t="s">
        <v>435</v>
      </c>
      <c r="T125" s="223">
        <v>4</v>
      </c>
      <c r="U125" s="242">
        <v>45794</v>
      </c>
      <c r="V125" s="217">
        <v>0</v>
      </c>
      <c r="W125" s="217">
        <v>0</v>
      </c>
      <c r="X125" s="223"/>
      <c r="Y125" s="223">
        <v>2016</v>
      </c>
      <c r="Z125" s="223">
        <v>11.14</v>
      </c>
    </row>
    <row r="126" spans="3:26" s="48" customFormat="1" ht="180" customHeight="1" x14ac:dyDescent="0.25">
      <c r="C126" s="207" t="s">
        <v>1690</v>
      </c>
      <c r="D126" s="223" t="s">
        <v>172</v>
      </c>
      <c r="E126" s="223" t="s">
        <v>937</v>
      </c>
      <c r="F126" s="223" t="s">
        <v>938</v>
      </c>
      <c r="G126" s="223" t="s">
        <v>939</v>
      </c>
      <c r="H126" s="223" t="s">
        <v>940</v>
      </c>
      <c r="I126" s="223" t="s">
        <v>201</v>
      </c>
      <c r="J126" s="240">
        <v>0</v>
      </c>
      <c r="K126" s="223">
        <v>750000000</v>
      </c>
      <c r="L126" s="223" t="s">
        <v>339</v>
      </c>
      <c r="M126" s="223" t="s">
        <v>766</v>
      </c>
      <c r="N126" s="223" t="s">
        <v>473</v>
      </c>
      <c r="O126" s="223" t="s">
        <v>222</v>
      </c>
      <c r="P126" s="223" t="s">
        <v>663</v>
      </c>
      <c r="Q126" s="223" t="s">
        <v>452</v>
      </c>
      <c r="R126" s="241" t="s">
        <v>453</v>
      </c>
      <c r="S126" s="223" t="s">
        <v>435</v>
      </c>
      <c r="T126" s="223">
        <v>4</v>
      </c>
      <c r="U126" s="242">
        <v>45794</v>
      </c>
      <c r="V126" s="217">
        <f>U126*T126</f>
        <v>183176</v>
      </c>
      <c r="W126" s="217">
        <f>V126*1.12</f>
        <v>205157.12000000002</v>
      </c>
      <c r="X126" s="223"/>
      <c r="Y126" s="223">
        <v>2016</v>
      </c>
      <c r="Z126" s="223">
        <v>11.14</v>
      </c>
    </row>
    <row r="127" spans="3:26" s="48" customFormat="1" ht="180" customHeight="1" x14ac:dyDescent="0.25">
      <c r="C127" s="207" t="s">
        <v>1038</v>
      </c>
      <c r="D127" s="49" t="s">
        <v>172</v>
      </c>
      <c r="E127" s="220" t="s">
        <v>942</v>
      </c>
      <c r="F127" s="220" t="s">
        <v>943</v>
      </c>
      <c r="G127" s="220" t="s">
        <v>944</v>
      </c>
      <c r="H127" s="327" t="s">
        <v>945</v>
      </c>
      <c r="I127" s="54" t="s">
        <v>201</v>
      </c>
      <c r="J127" s="55">
        <v>0.7</v>
      </c>
      <c r="K127" s="49">
        <v>750000000</v>
      </c>
      <c r="L127" s="56" t="s">
        <v>339</v>
      </c>
      <c r="M127" s="54" t="s">
        <v>241</v>
      </c>
      <c r="N127" s="56" t="s">
        <v>473</v>
      </c>
      <c r="O127" s="49" t="s">
        <v>222</v>
      </c>
      <c r="P127" s="54" t="s">
        <v>946</v>
      </c>
      <c r="Q127" s="49" t="s">
        <v>947</v>
      </c>
      <c r="R127" s="49" t="s">
        <v>453</v>
      </c>
      <c r="S127" s="224" t="s">
        <v>435</v>
      </c>
      <c r="T127" s="220">
        <v>1</v>
      </c>
      <c r="U127" s="225">
        <v>575927</v>
      </c>
      <c r="V127" s="225">
        <v>0</v>
      </c>
      <c r="W127" s="225">
        <f t="shared" ref="W127:W128" si="6">V127*1.12</f>
        <v>0</v>
      </c>
      <c r="X127" s="224" t="s">
        <v>512</v>
      </c>
      <c r="Y127" s="226">
        <v>2016</v>
      </c>
      <c r="Z127" s="379" t="s">
        <v>1956</v>
      </c>
    </row>
    <row r="128" spans="3:26" s="48" customFormat="1" ht="180" customHeight="1" x14ac:dyDescent="0.25">
      <c r="C128" s="207" t="s">
        <v>1958</v>
      </c>
      <c r="D128" s="49" t="s">
        <v>172</v>
      </c>
      <c r="E128" s="220" t="s">
        <v>942</v>
      </c>
      <c r="F128" s="220" t="s">
        <v>943</v>
      </c>
      <c r="G128" s="220" t="s">
        <v>944</v>
      </c>
      <c r="H128" s="327" t="s">
        <v>1957</v>
      </c>
      <c r="I128" s="54" t="s">
        <v>201</v>
      </c>
      <c r="J128" s="55">
        <v>0</v>
      </c>
      <c r="K128" s="49">
        <v>750000000</v>
      </c>
      <c r="L128" s="56" t="s">
        <v>339</v>
      </c>
      <c r="M128" s="54" t="s">
        <v>1937</v>
      </c>
      <c r="N128" s="56" t="s">
        <v>473</v>
      </c>
      <c r="O128" s="49" t="s">
        <v>222</v>
      </c>
      <c r="P128" s="54" t="s">
        <v>946</v>
      </c>
      <c r="Q128" s="49" t="s">
        <v>452</v>
      </c>
      <c r="R128" s="49" t="s">
        <v>453</v>
      </c>
      <c r="S128" s="224" t="s">
        <v>435</v>
      </c>
      <c r="T128" s="220">
        <v>1</v>
      </c>
      <c r="U128" s="351">
        <v>691113</v>
      </c>
      <c r="V128" s="225">
        <f t="shared" ref="V128" si="7">U128*T128</f>
        <v>691113</v>
      </c>
      <c r="W128" s="225">
        <f t="shared" si="6"/>
        <v>774046.56</v>
      </c>
      <c r="X128" s="224"/>
      <c r="Y128" s="226">
        <v>2016</v>
      </c>
      <c r="Z128" s="380"/>
    </row>
    <row r="129" spans="3:26" s="48" customFormat="1" ht="180" customHeight="1" x14ac:dyDescent="0.25">
      <c r="C129" s="207" t="s">
        <v>1039</v>
      </c>
      <c r="D129" s="223" t="s">
        <v>172</v>
      </c>
      <c r="E129" s="223" t="s">
        <v>912</v>
      </c>
      <c r="F129" s="223" t="s">
        <v>913</v>
      </c>
      <c r="G129" s="223" t="s">
        <v>914</v>
      </c>
      <c r="H129" s="223" t="s">
        <v>948</v>
      </c>
      <c r="I129" s="223" t="s">
        <v>176</v>
      </c>
      <c r="J129" s="240">
        <v>0</v>
      </c>
      <c r="K129" s="223">
        <v>750000000</v>
      </c>
      <c r="L129" s="223" t="s">
        <v>339</v>
      </c>
      <c r="M129" s="223" t="s">
        <v>936</v>
      </c>
      <c r="N129" s="223" t="s">
        <v>473</v>
      </c>
      <c r="O129" s="223" t="s">
        <v>222</v>
      </c>
      <c r="P129" s="223" t="s">
        <v>917</v>
      </c>
      <c r="Q129" s="223" t="s">
        <v>452</v>
      </c>
      <c r="R129" s="241" t="s">
        <v>453</v>
      </c>
      <c r="S129" s="223" t="s">
        <v>435</v>
      </c>
      <c r="T129" s="223">
        <v>2</v>
      </c>
      <c r="U129" s="242">
        <v>114103</v>
      </c>
      <c r="V129" s="217">
        <v>0</v>
      </c>
      <c r="W129" s="217">
        <v>0</v>
      </c>
      <c r="X129" s="223"/>
      <c r="Y129" s="223">
        <v>2016</v>
      </c>
      <c r="Z129" s="223" t="s">
        <v>1832</v>
      </c>
    </row>
    <row r="130" spans="3:26" s="48" customFormat="1" ht="180" customHeight="1" x14ac:dyDescent="0.25">
      <c r="C130" s="207" t="s">
        <v>1836</v>
      </c>
      <c r="D130" s="223" t="s">
        <v>172</v>
      </c>
      <c r="E130" s="223" t="s">
        <v>912</v>
      </c>
      <c r="F130" s="223" t="s">
        <v>913</v>
      </c>
      <c r="G130" s="223" t="s">
        <v>914</v>
      </c>
      <c r="H130" s="223" t="s">
        <v>1833</v>
      </c>
      <c r="I130" s="223" t="s">
        <v>176</v>
      </c>
      <c r="J130" s="240">
        <v>0</v>
      </c>
      <c r="K130" s="223">
        <v>750000000</v>
      </c>
      <c r="L130" s="223" t="s">
        <v>339</v>
      </c>
      <c r="M130" s="223" t="s">
        <v>1834</v>
      </c>
      <c r="N130" s="223" t="s">
        <v>473</v>
      </c>
      <c r="O130" s="223" t="s">
        <v>222</v>
      </c>
      <c r="P130" s="223" t="s">
        <v>1835</v>
      </c>
      <c r="Q130" s="223" t="s">
        <v>452</v>
      </c>
      <c r="R130" s="241" t="s">
        <v>453</v>
      </c>
      <c r="S130" s="223" t="s">
        <v>435</v>
      </c>
      <c r="T130" s="223">
        <v>2</v>
      </c>
      <c r="U130" s="242">
        <v>114103</v>
      </c>
      <c r="V130" s="217">
        <f>U130*T130</f>
        <v>228206</v>
      </c>
      <c r="W130" s="217">
        <f>V130*1.12</f>
        <v>255590.72000000003</v>
      </c>
      <c r="X130" s="223"/>
      <c r="Y130" s="223">
        <v>2016</v>
      </c>
      <c r="Z130" s="223"/>
    </row>
    <row r="131" spans="3:26" s="48" customFormat="1" ht="180" customHeight="1" x14ac:dyDescent="0.25">
      <c r="C131" s="207" t="s">
        <v>1040</v>
      </c>
      <c r="D131" s="223" t="s">
        <v>172</v>
      </c>
      <c r="E131" s="223" t="s">
        <v>912</v>
      </c>
      <c r="F131" s="223" t="s">
        <v>913</v>
      </c>
      <c r="G131" s="223" t="s">
        <v>914</v>
      </c>
      <c r="H131" s="223" t="s">
        <v>949</v>
      </c>
      <c r="I131" s="223" t="s">
        <v>176</v>
      </c>
      <c r="J131" s="240">
        <v>0</v>
      </c>
      <c r="K131" s="223">
        <v>750000000</v>
      </c>
      <c r="L131" s="223" t="s">
        <v>339</v>
      </c>
      <c r="M131" s="223" t="s">
        <v>936</v>
      </c>
      <c r="N131" s="223" t="s">
        <v>473</v>
      </c>
      <c r="O131" s="223" t="s">
        <v>222</v>
      </c>
      <c r="P131" s="223" t="s">
        <v>917</v>
      </c>
      <c r="Q131" s="223" t="s">
        <v>452</v>
      </c>
      <c r="R131" s="241" t="s">
        <v>453</v>
      </c>
      <c r="S131" s="223" t="s">
        <v>435</v>
      </c>
      <c r="T131" s="223">
        <v>2</v>
      </c>
      <c r="U131" s="242">
        <v>114103</v>
      </c>
      <c r="V131" s="217">
        <v>0</v>
      </c>
      <c r="W131" s="217">
        <v>0</v>
      </c>
      <c r="X131" s="223"/>
      <c r="Y131" s="223">
        <v>2016</v>
      </c>
      <c r="Z131" s="223" t="s">
        <v>1832</v>
      </c>
    </row>
    <row r="132" spans="3:26" s="48" customFormat="1" ht="180" customHeight="1" x14ac:dyDescent="0.25">
      <c r="C132" s="207" t="s">
        <v>1838</v>
      </c>
      <c r="D132" s="223" t="s">
        <v>172</v>
      </c>
      <c r="E132" s="223" t="s">
        <v>912</v>
      </c>
      <c r="F132" s="223" t="s">
        <v>913</v>
      </c>
      <c r="G132" s="223" t="s">
        <v>914</v>
      </c>
      <c r="H132" s="223" t="s">
        <v>1837</v>
      </c>
      <c r="I132" s="223" t="s">
        <v>176</v>
      </c>
      <c r="J132" s="240">
        <v>0</v>
      </c>
      <c r="K132" s="223">
        <v>750000000</v>
      </c>
      <c r="L132" s="223" t="s">
        <v>339</v>
      </c>
      <c r="M132" s="223" t="s">
        <v>1834</v>
      </c>
      <c r="N132" s="223" t="s">
        <v>473</v>
      </c>
      <c r="O132" s="223" t="s">
        <v>222</v>
      </c>
      <c r="P132" s="223" t="s">
        <v>1835</v>
      </c>
      <c r="Q132" s="223" t="s">
        <v>452</v>
      </c>
      <c r="R132" s="241" t="s">
        <v>453</v>
      </c>
      <c r="S132" s="223" t="s">
        <v>435</v>
      </c>
      <c r="T132" s="223">
        <v>2</v>
      </c>
      <c r="U132" s="242">
        <v>114103</v>
      </c>
      <c r="V132" s="217">
        <f>U132*T132</f>
        <v>228206</v>
      </c>
      <c r="W132" s="217">
        <f>V132*1.12</f>
        <v>255590.72000000003</v>
      </c>
      <c r="X132" s="223"/>
      <c r="Y132" s="223">
        <v>2016</v>
      </c>
      <c r="Z132" s="223"/>
    </row>
    <row r="133" spans="3:26" s="48" customFormat="1" ht="180" customHeight="1" x14ac:dyDescent="0.25">
      <c r="C133" s="207" t="s">
        <v>1041</v>
      </c>
      <c r="D133" s="94" t="s">
        <v>172</v>
      </c>
      <c r="E133" s="94" t="s">
        <v>912</v>
      </c>
      <c r="F133" s="94" t="s">
        <v>913</v>
      </c>
      <c r="G133" s="94" t="s">
        <v>914</v>
      </c>
      <c r="H133" s="94" t="s">
        <v>950</v>
      </c>
      <c r="I133" s="94" t="s">
        <v>176</v>
      </c>
      <c r="J133" s="95">
        <v>0</v>
      </c>
      <c r="K133" s="94">
        <v>750000000</v>
      </c>
      <c r="L133" s="94" t="s">
        <v>339</v>
      </c>
      <c r="M133" s="94" t="s">
        <v>936</v>
      </c>
      <c r="N133" s="94" t="s">
        <v>473</v>
      </c>
      <c r="O133" s="94" t="s">
        <v>222</v>
      </c>
      <c r="P133" s="94" t="s">
        <v>917</v>
      </c>
      <c r="Q133" s="94" t="s">
        <v>452</v>
      </c>
      <c r="R133" s="216" t="s">
        <v>453</v>
      </c>
      <c r="S133" s="94" t="s">
        <v>435</v>
      </c>
      <c r="T133" s="94">
        <v>2</v>
      </c>
      <c r="U133" s="159">
        <v>906885</v>
      </c>
      <c r="V133" s="217">
        <f t="shared" si="5"/>
        <v>1813770</v>
      </c>
      <c r="W133" s="217">
        <f t="shared" si="2"/>
        <v>2031422.4000000001</v>
      </c>
      <c r="X133" s="94"/>
      <c r="Y133" s="94">
        <v>2016</v>
      </c>
      <c r="Z133" s="94"/>
    </row>
    <row r="134" spans="3:26" s="48" customFormat="1" ht="180" customHeight="1" x14ac:dyDescent="0.25">
      <c r="C134" s="207" t="s">
        <v>1042</v>
      </c>
      <c r="D134" s="223" t="s">
        <v>172</v>
      </c>
      <c r="E134" s="223" t="s">
        <v>925</v>
      </c>
      <c r="F134" s="223" t="s">
        <v>926</v>
      </c>
      <c r="G134" s="223" t="s">
        <v>927</v>
      </c>
      <c r="H134" s="223" t="s">
        <v>951</v>
      </c>
      <c r="I134" s="223" t="s">
        <v>201</v>
      </c>
      <c r="J134" s="240">
        <v>0</v>
      </c>
      <c r="K134" s="223">
        <v>750000000</v>
      </c>
      <c r="L134" s="223" t="s">
        <v>339</v>
      </c>
      <c r="M134" s="223" t="s">
        <v>241</v>
      </c>
      <c r="N134" s="223" t="s">
        <v>473</v>
      </c>
      <c r="O134" s="223" t="s">
        <v>222</v>
      </c>
      <c r="P134" s="223" t="s">
        <v>615</v>
      </c>
      <c r="Q134" s="223" t="s">
        <v>452</v>
      </c>
      <c r="R134" s="241" t="s">
        <v>453</v>
      </c>
      <c r="S134" s="223" t="s">
        <v>435</v>
      </c>
      <c r="T134" s="223">
        <v>1</v>
      </c>
      <c r="U134" s="242">
        <v>16968</v>
      </c>
      <c r="V134" s="217">
        <v>0</v>
      </c>
      <c r="W134" s="217">
        <v>0</v>
      </c>
      <c r="X134" s="223"/>
      <c r="Y134" s="223">
        <v>2016</v>
      </c>
      <c r="Z134" s="223">
        <v>11.14</v>
      </c>
    </row>
    <row r="135" spans="3:26" s="48" customFormat="1" ht="180" customHeight="1" x14ac:dyDescent="0.25">
      <c r="C135" s="207" t="s">
        <v>1691</v>
      </c>
      <c r="D135" s="223" t="s">
        <v>172</v>
      </c>
      <c r="E135" s="223" t="s">
        <v>925</v>
      </c>
      <c r="F135" s="223" t="s">
        <v>926</v>
      </c>
      <c r="G135" s="223" t="s">
        <v>927</v>
      </c>
      <c r="H135" s="223" t="s">
        <v>951</v>
      </c>
      <c r="I135" s="223" t="s">
        <v>201</v>
      </c>
      <c r="J135" s="240">
        <v>0</v>
      </c>
      <c r="K135" s="223">
        <v>750000000</v>
      </c>
      <c r="L135" s="223" t="s">
        <v>339</v>
      </c>
      <c r="M135" s="223" t="s">
        <v>766</v>
      </c>
      <c r="N135" s="223" t="s">
        <v>473</v>
      </c>
      <c r="O135" s="223" t="s">
        <v>222</v>
      </c>
      <c r="P135" s="223" t="s">
        <v>663</v>
      </c>
      <c r="Q135" s="223" t="s">
        <v>452</v>
      </c>
      <c r="R135" s="241" t="s">
        <v>453</v>
      </c>
      <c r="S135" s="223" t="s">
        <v>435</v>
      </c>
      <c r="T135" s="223">
        <v>1</v>
      </c>
      <c r="U135" s="242">
        <v>16968</v>
      </c>
      <c r="V135" s="217">
        <f>U135*T135</f>
        <v>16968</v>
      </c>
      <c r="W135" s="217">
        <f>V135*1.12</f>
        <v>19004.160000000003</v>
      </c>
      <c r="X135" s="223"/>
      <c r="Y135" s="223">
        <v>2016</v>
      </c>
      <c r="Z135" s="223"/>
    </row>
    <row r="136" spans="3:26" s="48" customFormat="1" ht="180" customHeight="1" x14ac:dyDescent="0.25">
      <c r="C136" s="207" t="s">
        <v>1043</v>
      </c>
      <c r="D136" s="223" t="s">
        <v>172</v>
      </c>
      <c r="E136" s="223" t="s">
        <v>952</v>
      </c>
      <c r="F136" s="223" t="s">
        <v>953</v>
      </c>
      <c r="G136" s="223" t="s">
        <v>954</v>
      </c>
      <c r="H136" s="223" t="s">
        <v>1692</v>
      </c>
      <c r="I136" s="223" t="s">
        <v>201</v>
      </c>
      <c r="J136" s="240">
        <v>0</v>
      </c>
      <c r="K136" s="223">
        <v>750000000</v>
      </c>
      <c r="L136" s="223" t="s">
        <v>339</v>
      </c>
      <c r="M136" s="223" t="s">
        <v>241</v>
      </c>
      <c r="N136" s="223" t="s">
        <v>473</v>
      </c>
      <c r="O136" s="223" t="s">
        <v>222</v>
      </c>
      <c r="P136" s="223" t="s">
        <v>615</v>
      </c>
      <c r="Q136" s="223" t="s">
        <v>452</v>
      </c>
      <c r="R136" s="241" t="s">
        <v>453</v>
      </c>
      <c r="S136" s="223" t="s">
        <v>435</v>
      </c>
      <c r="T136" s="223">
        <v>1</v>
      </c>
      <c r="U136" s="242">
        <v>242148</v>
      </c>
      <c r="V136" s="217">
        <v>0</v>
      </c>
      <c r="W136" s="217">
        <v>0</v>
      </c>
      <c r="X136" s="223"/>
      <c r="Y136" s="223">
        <v>2016</v>
      </c>
      <c r="Z136" s="223">
        <v>11.14</v>
      </c>
    </row>
    <row r="137" spans="3:26" s="48" customFormat="1" ht="180" customHeight="1" x14ac:dyDescent="0.25">
      <c r="C137" s="207" t="s">
        <v>1693</v>
      </c>
      <c r="D137" s="416" t="s">
        <v>172</v>
      </c>
      <c r="E137" s="416" t="s">
        <v>952</v>
      </c>
      <c r="F137" s="416" t="s">
        <v>953</v>
      </c>
      <c r="G137" s="416" t="s">
        <v>954</v>
      </c>
      <c r="H137" s="416" t="s">
        <v>2186</v>
      </c>
      <c r="I137" s="416" t="s">
        <v>201</v>
      </c>
      <c r="J137" s="417">
        <v>0</v>
      </c>
      <c r="K137" s="416">
        <v>750000000</v>
      </c>
      <c r="L137" s="416" t="s">
        <v>339</v>
      </c>
      <c r="M137" s="416" t="s">
        <v>2182</v>
      </c>
      <c r="N137" s="416" t="s">
        <v>473</v>
      </c>
      <c r="O137" s="416" t="s">
        <v>222</v>
      </c>
      <c r="P137" s="416" t="s">
        <v>663</v>
      </c>
      <c r="Q137" s="416" t="s">
        <v>452</v>
      </c>
      <c r="R137" s="418" t="s">
        <v>453</v>
      </c>
      <c r="S137" s="416" t="s">
        <v>435</v>
      </c>
      <c r="T137" s="416">
        <v>1</v>
      </c>
      <c r="U137" s="351">
        <v>242148</v>
      </c>
      <c r="V137" s="217">
        <v>0</v>
      </c>
      <c r="W137" s="217">
        <v>0</v>
      </c>
      <c r="X137" s="416"/>
      <c r="Y137" s="416">
        <v>2016</v>
      </c>
      <c r="Z137" s="416" t="s">
        <v>1648</v>
      </c>
    </row>
    <row r="138" spans="3:26" s="48" customFormat="1" ht="180" customHeight="1" x14ac:dyDescent="0.25">
      <c r="C138" s="207" t="s">
        <v>2187</v>
      </c>
      <c r="D138" s="416" t="s">
        <v>172</v>
      </c>
      <c r="E138" s="416" t="s">
        <v>952</v>
      </c>
      <c r="F138" s="416" t="s">
        <v>953</v>
      </c>
      <c r="G138" s="416" t="s">
        <v>954</v>
      </c>
      <c r="H138" s="416" t="s">
        <v>2186</v>
      </c>
      <c r="I138" s="416" t="s">
        <v>201</v>
      </c>
      <c r="J138" s="417">
        <v>0</v>
      </c>
      <c r="K138" s="416">
        <v>750000000</v>
      </c>
      <c r="L138" s="416" t="s">
        <v>339</v>
      </c>
      <c r="M138" s="50" t="s">
        <v>1834</v>
      </c>
      <c r="N138" s="416" t="s">
        <v>473</v>
      </c>
      <c r="O138" s="416" t="s">
        <v>222</v>
      </c>
      <c r="P138" s="416" t="s">
        <v>2183</v>
      </c>
      <c r="Q138" s="416" t="s">
        <v>452</v>
      </c>
      <c r="R138" s="418" t="s">
        <v>453</v>
      </c>
      <c r="S138" s="416" t="s">
        <v>435</v>
      </c>
      <c r="T138" s="416">
        <v>1</v>
      </c>
      <c r="U138" s="217">
        <v>463626.31</v>
      </c>
      <c r="V138" s="217">
        <v>463626.31</v>
      </c>
      <c r="W138" s="217">
        <f t="shared" ref="W138" si="8">V138*1.12</f>
        <v>519261.46720000007</v>
      </c>
      <c r="X138" s="416"/>
      <c r="Y138" s="416">
        <v>2016</v>
      </c>
      <c r="Z138" s="416"/>
    </row>
    <row r="139" spans="3:26" s="48" customFormat="1" ht="180" customHeight="1" x14ac:dyDescent="0.25">
      <c r="C139" s="207" t="s">
        <v>1044</v>
      </c>
      <c r="D139" s="94" t="s">
        <v>172</v>
      </c>
      <c r="E139" s="94" t="s">
        <v>955</v>
      </c>
      <c r="F139" s="94" t="s">
        <v>956</v>
      </c>
      <c r="G139" s="94" t="s">
        <v>957</v>
      </c>
      <c r="H139" s="94" t="s">
        <v>958</v>
      </c>
      <c r="I139" s="94" t="s">
        <v>201</v>
      </c>
      <c r="J139" s="95">
        <v>0</v>
      </c>
      <c r="K139" s="94">
        <v>750000000</v>
      </c>
      <c r="L139" s="94" t="s">
        <v>339</v>
      </c>
      <c r="M139" s="94" t="s">
        <v>241</v>
      </c>
      <c r="N139" s="94" t="s">
        <v>473</v>
      </c>
      <c r="O139" s="94" t="s">
        <v>222</v>
      </c>
      <c r="P139" s="94" t="s">
        <v>946</v>
      </c>
      <c r="Q139" s="94" t="s">
        <v>452</v>
      </c>
      <c r="R139" s="216" t="s">
        <v>453</v>
      </c>
      <c r="S139" s="94" t="s">
        <v>435</v>
      </c>
      <c r="T139" s="94">
        <v>2</v>
      </c>
      <c r="U139" s="159">
        <v>42393</v>
      </c>
      <c r="V139" s="217">
        <f t="shared" si="5"/>
        <v>84786</v>
      </c>
      <c r="W139" s="217">
        <f t="shared" si="2"/>
        <v>94960.320000000007</v>
      </c>
      <c r="X139" s="94"/>
      <c r="Y139" s="94">
        <v>2016</v>
      </c>
      <c r="Z139" s="94"/>
    </row>
    <row r="140" spans="3:26" s="48" customFormat="1" ht="180" customHeight="1" x14ac:dyDescent="0.25">
      <c r="C140" s="207" t="s">
        <v>1045</v>
      </c>
      <c r="D140" s="94" t="s">
        <v>172</v>
      </c>
      <c r="E140" s="94" t="s">
        <v>959</v>
      </c>
      <c r="F140" s="94" t="s">
        <v>960</v>
      </c>
      <c r="G140" s="94" t="s">
        <v>961</v>
      </c>
      <c r="H140" s="94" t="s">
        <v>962</v>
      </c>
      <c r="I140" s="94" t="s">
        <v>201</v>
      </c>
      <c r="J140" s="95">
        <v>0</v>
      </c>
      <c r="K140" s="94">
        <v>750000000</v>
      </c>
      <c r="L140" s="94" t="s">
        <v>339</v>
      </c>
      <c r="M140" s="94" t="s">
        <v>963</v>
      </c>
      <c r="N140" s="94" t="s">
        <v>473</v>
      </c>
      <c r="O140" s="94" t="s">
        <v>222</v>
      </c>
      <c r="P140" s="94" t="s">
        <v>946</v>
      </c>
      <c r="Q140" s="94" t="s">
        <v>452</v>
      </c>
      <c r="R140" s="216" t="s">
        <v>453</v>
      </c>
      <c r="S140" s="94" t="s">
        <v>435</v>
      </c>
      <c r="T140" s="94">
        <v>1</v>
      </c>
      <c r="U140" s="159">
        <v>354657</v>
      </c>
      <c r="V140" s="217">
        <f t="shared" si="5"/>
        <v>354657</v>
      </c>
      <c r="W140" s="217">
        <f t="shared" si="2"/>
        <v>397215.84</v>
      </c>
      <c r="X140" s="94"/>
      <c r="Y140" s="94">
        <v>2016</v>
      </c>
      <c r="Z140" s="94"/>
    </row>
    <row r="141" spans="3:26" s="48" customFormat="1" ht="180" customHeight="1" x14ac:dyDescent="0.25">
      <c r="C141" s="207" t="s">
        <v>1046</v>
      </c>
      <c r="D141" s="94" t="s">
        <v>172</v>
      </c>
      <c r="E141" s="94" t="s">
        <v>964</v>
      </c>
      <c r="F141" s="94" t="s">
        <v>965</v>
      </c>
      <c r="G141" s="94" t="s">
        <v>966</v>
      </c>
      <c r="H141" s="94" t="s">
        <v>967</v>
      </c>
      <c r="I141" s="94" t="s">
        <v>201</v>
      </c>
      <c r="J141" s="95">
        <v>0</v>
      </c>
      <c r="K141" s="94">
        <v>750000000</v>
      </c>
      <c r="L141" s="94" t="s">
        <v>339</v>
      </c>
      <c r="M141" s="94" t="s">
        <v>241</v>
      </c>
      <c r="N141" s="94" t="s">
        <v>494</v>
      </c>
      <c r="O141" s="94" t="s">
        <v>222</v>
      </c>
      <c r="P141" s="94" t="s">
        <v>615</v>
      </c>
      <c r="Q141" s="94" t="s">
        <v>452</v>
      </c>
      <c r="R141" s="216" t="s">
        <v>453</v>
      </c>
      <c r="S141" s="94" t="s">
        <v>435</v>
      </c>
      <c r="T141" s="94">
        <v>18</v>
      </c>
      <c r="U141" s="159">
        <v>136208</v>
      </c>
      <c r="V141" s="217">
        <f t="shared" si="5"/>
        <v>2451744</v>
      </c>
      <c r="W141" s="217">
        <f t="shared" si="2"/>
        <v>2745953.2800000003</v>
      </c>
      <c r="X141" s="94"/>
      <c r="Y141" s="94">
        <v>2016</v>
      </c>
      <c r="Z141" s="94"/>
    </row>
    <row r="142" spans="3:26" s="48" customFormat="1" ht="180" customHeight="1" x14ac:dyDescent="0.25">
      <c r="C142" s="207" t="s">
        <v>1047</v>
      </c>
      <c r="D142" s="94" t="s">
        <v>172</v>
      </c>
      <c r="E142" s="94" t="s">
        <v>968</v>
      </c>
      <c r="F142" s="94" t="s">
        <v>943</v>
      </c>
      <c r="G142" s="94" t="s">
        <v>969</v>
      </c>
      <c r="H142" s="94" t="s">
        <v>970</v>
      </c>
      <c r="I142" s="94" t="s">
        <v>201</v>
      </c>
      <c r="J142" s="95">
        <v>0</v>
      </c>
      <c r="K142" s="94">
        <v>750000000</v>
      </c>
      <c r="L142" s="94" t="s">
        <v>339</v>
      </c>
      <c r="M142" s="94" t="s">
        <v>963</v>
      </c>
      <c r="N142" s="94" t="s">
        <v>971</v>
      </c>
      <c r="O142" s="94" t="s">
        <v>222</v>
      </c>
      <c r="P142" s="94" t="s">
        <v>946</v>
      </c>
      <c r="Q142" s="94" t="s">
        <v>452</v>
      </c>
      <c r="R142" s="216" t="s">
        <v>453</v>
      </c>
      <c r="S142" s="94" t="s">
        <v>435</v>
      </c>
      <c r="T142" s="94">
        <v>1</v>
      </c>
      <c r="U142" s="159">
        <v>6939842</v>
      </c>
      <c r="V142" s="217">
        <f t="shared" si="5"/>
        <v>6939842</v>
      </c>
      <c r="W142" s="218">
        <f t="shared" si="2"/>
        <v>7772623.040000001</v>
      </c>
      <c r="X142" s="94"/>
      <c r="Y142" s="94">
        <v>2016</v>
      </c>
      <c r="Z142" s="219"/>
    </row>
    <row r="143" spans="3:26" s="48" customFormat="1" ht="180" customHeight="1" x14ac:dyDescent="0.25">
      <c r="C143" s="207" t="s">
        <v>1048</v>
      </c>
      <c r="D143" s="416" t="s">
        <v>172</v>
      </c>
      <c r="E143" s="416" t="s">
        <v>972</v>
      </c>
      <c r="F143" s="416" t="s">
        <v>960</v>
      </c>
      <c r="G143" s="416" t="s">
        <v>973</v>
      </c>
      <c r="H143" s="416" t="s">
        <v>974</v>
      </c>
      <c r="I143" s="416" t="s">
        <v>201</v>
      </c>
      <c r="J143" s="417">
        <v>0</v>
      </c>
      <c r="K143" s="416">
        <v>750000000</v>
      </c>
      <c r="L143" s="416" t="s">
        <v>339</v>
      </c>
      <c r="M143" s="416" t="s">
        <v>241</v>
      </c>
      <c r="N143" s="416" t="s">
        <v>494</v>
      </c>
      <c r="O143" s="416" t="s">
        <v>222</v>
      </c>
      <c r="P143" s="50" t="s">
        <v>946</v>
      </c>
      <c r="Q143" s="416" t="s">
        <v>452</v>
      </c>
      <c r="R143" s="418" t="s">
        <v>975</v>
      </c>
      <c r="S143" s="416" t="s">
        <v>976</v>
      </c>
      <c r="T143" s="416">
        <v>1</v>
      </c>
      <c r="U143" s="351">
        <v>2661157</v>
      </c>
      <c r="V143" s="217">
        <v>0</v>
      </c>
      <c r="W143" s="217">
        <v>0</v>
      </c>
      <c r="X143" s="416"/>
      <c r="Y143" s="416">
        <v>2016</v>
      </c>
      <c r="Z143" s="416" t="s">
        <v>2188</v>
      </c>
    </row>
    <row r="144" spans="3:26" s="48" customFormat="1" ht="180" customHeight="1" x14ac:dyDescent="0.25">
      <c r="C144" s="207" t="s">
        <v>2190</v>
      </c>
      <c r="D144" s="416" t="s">
        <v>172</v>
      </c>
      <c r="E144" s="416" t="s">
        <v>972</v>
      </c>
      <c r="F144" s="416" t="s">
        <v>960</v>
      </c>
      <c r="G144" s="416" t="s">
        <v>973</v>
      </c>
      <c r="H144" s="416" t="s">
        <v>974</v>
      </c>
      <c r="I144" s="416" t="s">
        <v>176</v>
      </c>
      <c r="J144" s="417">
        <v>0</v>
      </c>
      <c r="K144" s="416">
        <v>750000000</v>
      </c>
      <c r="L144" s="416" t="s">
        <v>339</v>
      </c>
      <c r="M144" s="50" t="s">
        <v>1834</v>
      </c>
      <c r="N144" s="416" t="s">
        <v>494</v>
      </c>
      <c r="O144" s="416" t="s">
        <v>222</v>
      </c>
      <c r="P144" s="50" t="s">
        <v>2189</v>
      </c>
      <c r="Q144" s="416" t="s">
        <v>452</v>
      </c>
      <c r="R144" s="418" t="s">
        <v>975</v>
      </c>
      <c r="S144" s="416" t="s">
        <v>976</v>
      </c>
      <c r="T144" s="416">
        <v>1</v>
      </c>
      <c r="U144" s="217">
        <v>4850250</v>
      </c>
      <c r="V144" s="217">
        <v>4850250</v>
      </c>
      <c r="W144" s="217">
        <f t="shared" ref="W144" si="9">V144*1.12</f>
        <v>5432280.0000000009</v>
      </c>
      <c r="X144" s="416"/>
      <c r="Y144" s="416">
        <v>2016</v>
      </c>
      <c r="Z144" s="416"/>
    </row>
    <row r="145" spans="3:26" s="48" customFormat="1" ht="180" customHeight="1" x14ac:dyDescent="0.25">
      <c r="C145" s="207" t="s">
        <v>1049</v>
      </c>
      <c r="D145" s="94" t="s">
        <v>172</v>
      </c>
      <c r="E145" s="94" t="s">
        <v>912</v>
      </c>
      <c r="F145" s="94" t="s">
        <v>913</v>
      </c>
      <c r="G145" s="94" t="s">
        <v>914</v>
      </c>
      <c r="H145" s="94" t="s">
        <v>977</v>
      </c>
      <c r="I145" s="94" t="s">
        <v>176</v>
      </c>
      <c r="J145" s="95">
        <v>0</v>
      </c>
      <c r="K145" s="94">
        <v>750000000</v>
      </c>
      <c r="L145" s="94" t="s">
        <v>339</v>
      </c>
      <c r="M145" s="94" t="s">
        <v>978</v>
      </c>
      <c r="N145" s="94" t="s">
        <v>494</v>
      </c>
      <c r="O145" s="94" t="s">
        <v>222</v>
      </c>
      <c r="P145" s="94" t="s">
        <v>917</v>
      </c>
      <c r="Q145" s="94" t="s">
        <v>452</v>
      </c>
      <c r="R145" s="216" t="s">
        <v>453</v>
      </c>
      <c r="S145" s="94" t="s">
        <v>435</v>
      </c>
      <c r="T145" s="94">
        <v>1</v>
      </c>
      <c r="U145" s="159">
        <v>305107</v>
      </c>
      <c r="V145" s="217">
        <f t="shared" si="5"/>
        <v>305107</v>
      </c>
      <c r="W145" s="217">
        <f t="shared" si="2"/>
        <v>341719.84</v>
      </c>
      <c r="X145" s="94"/>
      <c r="Y145" s="94">
        <v>2016</v>
      </c>
      <c r="Z145" s="94"/>
    </row>
    <row r="146" spans="3:26" s="48" customFormat="1" ht="180" customHeight="1" x14ac:dyDescent="0.25">
      <c r="C146" s="207" t="s">
        <v>1050</v>
      </c>
      <c r="D146" s="94" t="s">
        <v>172</v>
      </c>
      <c r="E146" s="94" t="s">
        <v>912</v>
      </c>
      <c r="F146" s="94" t="s">
        <v>913</v>
      </c>
      <c r="G146" s="94" t="s">
        <v>914</v>
      </c>
      <c r="H146" s="94" t="s">
        <v>979</v>
      </c>
      <c r="I146" s="94" t="s">
        <v>176</v>
      </c>
      <c r="J146" s="95">
        <v>0</v>
      </c>
      <c r="K146" s="94">
        <v>750000000</v>
      </c>
      <c r="L146" s="94" t="s">
        <v>339</v>
      </c>
      <c r="M146" s="94" t="s">
        <v>978</v>
      </c>
      <c r="N146" s="94" t="s">
        <v>494</v>
      </c>
      <c r="O146" s="94" t="s">
        <v>222</v>
      </c>
      <c r="P146" s="94" t="s">
        <v>917</v>
      </c>
      <c r="Q146" s="94" t="s">
        <v>452</v>
      </c>
      <c r="R146" s="216" t="s">
        <v>453</v>
      </c>
      <c r="S146" s="94" t="s">
        <v>435</v>
      </c>
      <c r="T146" s="94">
        <v>1</v>
      </c>
      <c r="U146" s="159">
        <v>14475826</v>
      </c>
      <c r="V146" s="217">
        <f t="shared" si="5"/>
        <v>14475826</v>
      </c>
      <c r="W146" s="217">
        <f t="shared" si="2"/>
        <v>16212925.120000001</v>
      </c>
      <c r="X146" s="94"/>
      <c r="Y146" s="94">
        <v>2016</v>
      </c>
      <c r="Z146" s="94"/>
    </row>
    <row r="147" spans="3:26" s="48" customFormat="1" ht="180" customHeight="1" x14ac:dyDescent="0.25">
      <c r="C147" s="207" t="s">
        <v>1051</v>
      </c>
      <c r="D147" s="94" t="s">
        <v>172</v>
      </c>
      <c r="E147" s="94" t="s">
        <v>912</v>
      </c>
      <c r="F147" s="94" t="s">
        <v>913</v>
      </c>
      <c r="G147" s="94" t="s">
        <v>914</v>
      </c>
      <c r="H147" s="94" t="s">
        <v>980</v>
      </c>
      <c r="I147" s="94" t="s">
        <v>176</v>
      </c>
      <c r="J147" s="95">
        <v>0</v>
      </c>
      <c r="K147" s="94">
        <v>750000000</v>
      </c>
      <c r="L147" s="94" t="s">
        <v>339</v>
      </c>
      <c r="M147" s="94" t="s">
        <v>978</v>
      </c>
      <c r="N147" s="94" t="s">
        <v>494</v>
      </c>
      <c r="O147" s="94" t="s">
        <v>222</v>
      </c>
      <c r="P147" s="94" t="s">
        <v>917</v>
      </c>
      <c r="Q147" s="94" t="s">
        <v>452</v>
      </c>
      <c r="R147" s="216" t="s">
        <v>453</v>
      </c>
      <c r="S147" s="94" t="s">
        <v>435</v>
      </c>
      <c r="T147" s="94">
        <v>1</v>
      </c>
      <c r="U147" s="159">
        <v>389859</v>
      </c>
      <c r="V147" s="217">
        <f t="shared" si="5"/>
        <v>389859</v>
      </c>
      <c r="W147" s="217">
        <f t="shared" si="2"/>
        <v>436642.08</v>
      </c>
      <c r="X147" s="94"/>
      <c r="Y147" s="94">
        <v>2016</v>
      </c>
      <c r="Z147" s="94"/>
    </row>
    <row r="148" spans="3:26" s="48" customFormat="1" ht="180" customHeight="1" x14ac:dyDescent="0.25">
      <c r="C148" s="207" t="s">
        <v>1052</v>
      </c>
      <c r="D148" s="223" t="s">
        <v>172</v>
      </c>
      <c r="E148" s="223" t="s">
        <v>912</v>
      </c>
      <c r="F148" s="223" t="s">
        <v>913</v>
      </c>
      <c r="G148" s="223" t="s">
        <v>914</v>
      </c>
      <c r="H148" s="223" t="s">
        <v>981</v>
      </c>
      <c r="I148" s="223" t="s">
        <v>176</v>
      </c>
      <c r="J148" s="240">
        <v>0</v>
      </c>
      <c r="K148" s="223">
        <v>750000000</v>
      </c>
      <c r="L148" s="223" t="s">
        <v>339</v>
      </c>
      <c r="M148" s="223" t="s">
        <v>978</v>
      </c>
      <c r="N148" s="223" t="s">
        <v>494</v>
      </c>
      <c r="O148" s="223" t="s">
        <v>222</v>
      </c>
      <c r="P148" s="223" t="s">
        <v>917</v>
      </c>
      <c r="Q148" s="223" t="s">
        <v>452</v>
      </c>
      <c r="R148" s="241" t="s">
        <v>453</v>
      </c>
      <c r="S148" s="223" t="s">
        <v>435</v>
      </c>
      <c r="T148" s="223">
        <v>1</v>
      </c>
      <c r="U148" s="242">
        <v>287679</v>
      </c>
      <c r="V148" s="217">
        <v>0</v>
      </c>
      <c r="W148" s="217">
        <v>0</v>
      </c>
      <c r="X148" s="223"/>
      <c r="Y148" s="223">
        <v>2016</v>
      </c>
      <c r="Z148" s="223">
        <v>11.14</v>
      </c>
    </row>
    <row r="149" spans="3:26" s="48" customFormat="1" ht="180" customHeight="1" x14ac:dyDescent="0.25">
      <c r="C149" s="207" t="s">
        <v>1839</v>
      </c>
      <c r="D149" s="223" t="s">
        <v>172</v>
      </c>
      <c r="E149" s="223" t="s">
        <v>912</v>
      </c>
      <c r="F149" s="223" t="s">
        <v>913</v>
      </c>
      <c r="G149" s="223" t="s">
        <v>914</v>
      </c>
      <c r="H149" s="223" t="s">
        <v>981</v>
      </c>
      <c r="I149" s="223" t="s">
        <v>176</v>
      </c>
      <c r="J149" s="240">
        <v>0</v>
      </c>
      <c r="K149" s="223">
        <v>750000000</v>
      </c>
      <c r="L149" s="223" t="s">
        <v>339</v>
      </c>
      <c r="M149" s="223" t="s">
        <v>1834</v>
      </c>
      <c r="N149" s="223" t="s">
        <v>494</v>
      </c>
      <c r="O149" s="223" t="s">
        <v>222</v>
      </c>
      <c r="P149" s="223" t="s">
        <v>1835</v>
      </c>
      <c r="Q149" s="223" t="s">
        <v>452</v>
      </c>
      <c r="R149" s="241" t="s">
        <v>453</v>
      </c>
      <c r="S149" s="223" t="s">
        <v>435</v>
      </c>
      <c r="T149" s="223">
        <v>1</v>
      </c>
      <c r="U149" s="242">
        <v>287679</v>
      </c>
      <c r="V149" s="217">
        <f>U149*T149</f>
        <v>287679</v>
      </c>
      <c r="W149" s="217">
        <f>V149*1.12</f>
        <v>322200.48000000004</v>
      </c>
      <c r="X149" s="223"/>
      <c r="Y149" s="223">
        <v>2016</v>
      </c>
      <c r="Z149" s="223"/>
    </row>
    <row r="150" spans="3:26" s="48" customFormat="1" ht="180" customHeight="1" x14ac:dyDescent="0.25">
      <c r="C150" s="207" t="s">
        <v>1053</v>
      </c>
      <c r="D150" s="223" t="s">
        <v>172</v>
      </c>
      <c r="E150" s="223" t="s">
        <v>912</v>
      </c>
      <c r="F150" s="223" t="s">
        <v>913</v>
      </c>
      <c r="G150" s="223" t="s">
        <v>914</v>
      </c>
      <c r="H150" s="223" t="s">
        <v>982</v>
      </c>
      <c r="I150" s="223" t="s">
        <v>176</v>
      </c>
      <c r="J150" s="240">
        <v>0</v>
      </c>
      <c r="K150" s="223">
        <v>750000000</v>
      </c>
      <c r="L150" s="223" t="s">
        <v>339</v>
      </c>
      <c r="M150" s="223" t="s">
        <v>978</v>
      </c>
      <c r="N150" s="223" t="s">
        <v>494</v>
      </c>
      <c r="O150" s="223" t="s">
        <v>222</v>
      </c>
      <c r="P150" s="223" t="s">
        <v>917</v>
      </c>
      <c r="Q150" s="223" t="s">
        <v>452</v>
      </c>
      <c r="R150" s="241" t="s">
        <v>453</v>
      </c>
      <c r="S150" s="223" t="s">
        <v>435</v>
      </c>
      <c r="T150" s="223">
        <v>3</v>
      </c>
      <c r="U150" s="242">
        <v>187466</v>
      </c>
      <c r="V150" s="217">
        <v>0</v>
      </c>
      <c r="W150" s="217">
        <v>0</v>
      </c>
      <c r="X150" s="223"/>
      <c r="Y150" s="223">
        <v>2016</v>
      </c>
      <c r="Z150" s="223">
        <v>11.14</v>
      </c>
    </row>
    <row r="151" spans="3:26" s="48" customFormat="1" ht="180" customHeight="1" x14ac:dyDescent="0.25">
      <c r="C151" s="207" t="s">
        <v>1840</v>
      </c>
      <c r="D151" s="223" t="s">
        <v>172</v>
      </c>
      <c r="E151" s="223" t="s">
        <v>912</v>
      </c>
      <c r="F151" s="223" t="s">
        <v>913</v>
      </c>
      <c r="G151" s="223" t="s">
        <v>914</v>
      </c>
      <c r="H151" s="223" t="s">
        <v>982</v>
      </c>
      <c r="I151" s="223" t="s">
        <v>176</v>
      </c>
      <c r="J151" s="240">
        <v>0</v>
      </c>
      <c r="K151" s="223">
        <v>750000000</v>
      </c>
      <c r="L151" s="223" t="s">
        <v>339</v>
      </c>
      <c r="M151" s="223" t="s">
        <v>1834</v>
      </c>
      <c r="N151" s="223" t="s">
        <v>494</v>
      </c>
      <c r="O151" s="223" t="s">
        <v>222</v>
      </c>
      <c r="P151" s="223" t="s">
        <v>1835</v>
      </c>
      <c r="Q151" s="223" t="s">
        <v>452</v>
      </c>
      <c r="R151" s="241" t="s">
        <v>453</v>
      </c>
      <c r="S151" s="223" t="s">
        <v>435</v>
      </c>
      <c r="T151" s="223">
        <v>3</v>
      </c>
      <c r="U151" s="242">
        <v>187466</v>
      </c>
      <c r="V151" s="217">
        <f>U151*T151</f>
        <v>562398</v>
      </c>
      <c r="W151" s="217">
        <f>V151*1.12</f>
        <v>629885.76</v>
      </c>
      <c r="X151" s="223"/>
      <c r="Y151" s="223">
        <v>2016</v>
      </c>
      <c r="Z151" s="223"/>
    </row>
    <row r="152" spans="3:26" s="48" customFormat="1" ht="180" customHeight="1" x14ac:dyDescent="0.25">
      <c r="C152" s="207" t="s">
        <v>1054</v>
      </c>
      <c r="D152" s="94" t="s">
        <v>172</v>
      </c>
      <c r="E152" s="94" t="s">
        <v>959</v>
      </c>
      <c r="F152" s="94" t="s">
        <v>960</v>
      </c>
      <c r="G152" s="94" t="s">
        <v>961</v>
      </c>
      <c r="H152" s="94" t="s">
        <v>983</v>
      </c>
      <c r="I152" s="94" t="s">
        <v>201</v>
      </c>
      <c r="J152" s="95">
        <v>0</v>
      </c>
      <c r="K152" s="94">
        <v>750000000</v>
      </c>
      <c r="L152" s="94" t="s">
        <v>339</v>
      </c>
      <c r="M152" s="94" t="s">
        <v>241</v>
      </c>
      <c r="N152" s="94" t="s">
        <v>494</v>
      </c>
      <c r="O152" s="94" t="s">
        <v>222</v>
      </c>
      <c r="P152" s="94" t="s">
        <v>946</v>
      </c>
      <c r="Q152" s="94" t="s">
        <v>452</v>
      </c>
      <c r="R152" s="216" t="s">
        <v>453</v>
      </c>
      <c r="S152" s="94" t="s">
        <v>435</v>
      </c>
      <c r="T152" s="94">
        <v>1</v>
      </c>
      <c r="U152" s="159">
        <v>252036</v>
      </c>
      <c r="V152" s="217">
        <f t="shared" si="5"/>
        <v>252036</v>
      </c>
      <c r="W152" s="217">
        <f t="shared" si="2"/>
        <v>282280.32000000001</v>
      </c>
      <c r="X152" s="94"/>
      <c r="Y152" s="94">
        <v>2016</v>
      </c>
      <c r="Z152" s="94"/>
    </row>
    <row r="153" spans="3:26" s="48" customFormat="1" ht="180" customHeight="1" x14ac:dyDescent="0.25">
      <c r="C153" s="207" t="s">
        <v>1055</v>
      </c>
      <c r="D153" s="94" t="s">
        <v>172</v>
      </c>
      <c r="E153" s="94" t="s">
        <v>959</v>
      </c>
      <c r="F153" s="94" t="s">
        <v>960</v>
      </c>
      <c r="G153" s="94" t="s">
        <v>961</v>
      </c>
      <c r="H153" s="94" t="s">
        <v>984</v>
      </c>
      <c r="I153" s="94" t="s">
        <v>201</v>
      </c>
      <c r="J153" s="95">
        <v>0</v>
      </c>
      <c r="K153" s="94">
        <v>750000000</v>
      </c>
      <c r="L153" s="94" t="s">
        <v>339</v>
      </c>
      <c r="M153" s="94" t="s">
        <v>241</v>
      </c>
      <c r="N153" s="94" t="s">
        <v>494</v>
      </c>
      <c r="O153" s="94" t="s">
        <v>222</v>
      </c>
      <c r="P153" s="94" t="s">
        <v>946</v>
      </c>
      <c r="Q153" s="94" t="s">
        <v>452</v>
      </c>
      <c r="R153" s="216" t="s">
        <v>453</v>
      </c>
      <c r="S153" s="94" t="s">
        <v>435</v>
      </c>
      <c r="T153" s="94">
        <v>1</v>
      </c>
      <c r="U153" s="159">
        <v>210534</v>
      </c>
      <c r="V153" s="217">
        <f t="shared" si="5"/>
        <v>210534</v>
      </c>
      <c r="W153" s="217">
        <f t="shared" si="2"/>
        <v>235798.08000000002</v>
      </c>
      <c r="X153" s="94"/>
      <c r="Y153" s="94">
        <v>2016</v>
      </c>
      <c r="Z153" s="94"/>
    </row>
    <row r="154" spans="3:26" s="48" customFormat="1" ht="180" customHeight="1" x14ac:dyDescent="0.25">
      <c r="C154" s="207" t="s">
        <v>1056</v>
      </c>
      <c r="D154" s="49" t="s">
        <v>172</v>
      </c>
      <c r="E154" s="220" t="s">
        <v>985</v>
      </c>
      <c r="F154" s="221" t="s">
        <v>986</v>
      </c>
      <c r="G154" s="222" t="s">
        <v>987</v>
      </c>
      <c r="H154" s="223" t="s">
        <v>988</v>
      </c>
      <c r="I154" s="54" t="s">
        <v>201</v>
      </c>
      <c r="J154" s="55">
        <v>0</v>
      </c>
      <c r="K154" s="49">
        <v>750000000</v>
      </c>
      <c r="L154" s="56" t="s">
        <v>989</v>
      </c>
      <c r="M154" s="54" t="s">
        <v>241</v>
      </c>
      <c r="N154" s="223" t="s">
        <v>494</v>
      </c>
      <c r="O154" s="49" t="s">
        <v>222</v>
      </c>
      <c r="P154" s="54" t="s">
        <v>990</v>
      </c>
      <c r="Q154" s="49" t="s">
        <v>452</v>
      </c>
      <c r="R154" s="49">
        <v>796</v>
      </c>
      <c r="S154" s="224" t="s">
        <v>511</v>
      </c>
      <c r="T154" s="224">
        <v>10</v>
      </c>
      <c r="U154" s="225">
        <v>43135</v>
      </c>
      <c r="V154" s="225">
        <f t="shared" si="5"/>
        <v>431350</v>
      </c>
      <c r="W154" s="225">
        <f t="shared" si="2"/>
        <v>483112.00000000006</v>
      </c>
      <c r="X154" s="224"/>
      <c r="Y154" s="226">
        <v>2016</v>
      </c>
      <c r="Z154" s="223"/>
    </row>
    <row r="155" spans="3:26" s="48" customFormat="1" ht="180" customHeight="1" x14ac:dyDescent="0.25">
      <c r="C155" s="207" t="s">
        <v>1057</v>
      </c>
      <c r="D155" s="49" t="s">
        <v>172</v>
      </c>
      <c r="E155" s="220" t="s">
        <v>985</v>
      </c>
      <c r="F155" s="220" t="s">
        <v>991</v>
      </c>
      <c r="G155" s="222" t="s">
        <v>987</v>
      </c>
      <c r="H155" s="223" t="s">
        <v>988</v>
      </c>
      <c r="I155" s="54" t="s">
        <v>201</v>
      </c>
      <c r="J155" s="55">
        <v>0</v>
      </c>
      <c r="K155" s="49">
        <v>750000000</v>
      </c>
      <c r="L155" s="56" t="s">
        <v>989</v>
      </c>
      <c r="M155" s="54" t="s">
        <v>241</v>
      </c>
      <c r="N155" s="223" t="s">
        <v>473</v>
      </c>
      <c r="O155" s="49" t="s">
        <v>222</v>
      </c>
      <c r="P155" s="54" t="s">
        <v>990</v>
      </c>
      <c r="Q155" s="49" t="s">
        <v>452</v>
      </c>
      <c r="R155" s="49">
        <v>796</v>
      </c>
      <c r="S155" s="224" t="s">
        <v>511</v>
      </c>
      <c r="T155" s="226">
        <v>10</v>
      </c>
      <c r="U155" s="225">
        <v>42162</v>
      </c>
      <c r="V155" s="225">
        <f>U155*T155</f>
        <v>421620</v>
      </c>
      <c r="W155" s="225">
        <f>V155*1.12</f>
        <v>472214.4</v>
      </c>
      <c r="X155" s="224"/>
      <c r="Y155" s="226">
        <v>2016</v>
      </c>
      <c r="Z155" s="223"/>
    </row>
    <row r="156" spans="3:26" s="48" customFormat="1" ht="180" customHeight="1" x14ac:dyDescent="0.25">
      <c r="C156" s="207" t="s">
        <v>1058</v>
      </c>
      <c r="D156" s="49" t="s">
        <v>172</v>
      </c>
      <c r="E156" s="220" t="s">
        <v>853</v>
      </c>
      <c r="F156" s="220" t="s">
        <v>854</v>
      </c>
      <c r="G156" s="222" t="s">
        <v>855</v>
      </c>
      <c r="H156" s="223" t="s">
        <v>992</v>
      </c>
      <c r="I156" s="54" t="s">
        <v>176</v>
      </c>
      <c r="J156" s="55">
        <v>0</v>
      </c>
      <c r="K156" s="49">
        <v>750000000</v>
      </c>
      <c r="L156" s="56" t="s">
        <v>989</v>
      </c>
      <c r="M156" s="54" t="s">
        <v>241</v>
      </c>
      <c r="N156" s="223" t="s">
        <v>494</v>
      </c>
      <c r="O156" s="49" t="s">
        <v>222</v>
      </c>
      <c r="P156" s="54" t="s">
        <v>990</v>
      </c>
      <c r="Q156" s="49" t="s">
        <v>452</v>
      </c>
      <c r="R156" s="49">
        <v>796</v>
      </c>
      <c r="S156" s="224" t="s">
        <v>511</v>
      </c>
      <c r="T156" s="220">
        <v>2</v>
      </c>
      <c r="U156" s="225">
        <v>4054054</v>
      </c>
      <c r="V156" s="225">
        <v>0</v>
      </c>
      <c r="W156" s="225">
        <v>0</v>
      </c>
      <c r="X156" s="224"/>
      <c r="Y156" s="226">
        <v>2016</v>
      </c>
      <c r="Z156" s="223" t="s">
        <v>900</v>
      </c>
    </row>
    <row r="157" spans="3:26" s="48" customFormat="1" ht="180" customHeight="1" x14ac:dyDescent="0.25">
      <c r="C157" s="207" t="s">
        <v>1059</v>
      </c>
      <c r="D157" s="49" t="s">
        <v>172</v>
      </c>
      <c r="E157" s="220" t="s">
        <v>853</v>
      </c>
      <c r="F157" s="220" t="s">
        <v>854</v>
      </c>
      <c r="G157" s="222" t="s">
        <v>855</v>
      </c>
      <c r="H157" s="223" t="s">
        <v>992</v>
      </c>
      <c r="I157" s="54" t="s">
        <v>176</v>
      </c>
      <c r="J157" s="55">
        <v>0</v>
      </c>
      <c r="K157" s="49">
        <v>750000000</v>
      </c>
      <c r="L157" s="56" t="s">
        <v>989</v>
      </c>
      <c r="M157" s="54" t="s">
        <v>241</v>
      </c>
      <c r="N157" s="223" t="s">
        <v>473</v>
      </c>
      <c r="O157" s="49" t="s">
        <v>222</v>
      </c>
      <c r="P157" s="54" t="s">
        <v>990</v>
      </c>
      <c r="Q157" s="49" t="s">
        <v>452</v>
      </c>
      <c r="R157" s="49">
        <v>796</v>
      </c>
      <c r="S157" s="224" t="s">
        <v>511</v>
      </c>
      <c r="T157" s="220">
        <v>1</v>
      </c>
      <c r="U157" s="225">
        <v>4054054</v>
      </c>
      <c r="V157" s="225">
        <v>0</v>
      </c>
      <c r="W157" s="225">
        <v>0</v>
      </c>
      <c r="X157" s="224"/>
      <c r="Y157" s="226">
        <v>2016</v>
      </c>
      <c r="Z157" s="223" t="s">
        <v>900</v>
      </c>
    </row>
    <row r="158" spans="3:26" s="48" customFormat="1" ht="180" customHeight="1" x14ac:dyDescent="0.25">
      <c r="C158" s="207" t="s">
        <v>1060</v>
      </c>
      <c r="D158" s="49" t="s">
        <v>172</v>
      </c>
      <c r="E158" s="220" t="s">
        <v>993</v>
      </c>
      <c r="F158" s="221" t="s">
        <v>994</v>
      </c>
      <c r="G158" s="221" t="s">
        <v>995</v>
      </c>
      <c r="H158" s="223" t="s">
        <v>996</v>
      </c>
      <c r="I158" s="54" t="s">
        <v>176</v>
      </c>
      <c r="J158" s="55">
        <v>0</v>
      </c>
      <c r="K158" s="49">
        <v>750000000</v>
      </c>
      <c r="L158" s="56" t="s">
        <v>989</v>
      </c>
      <c r="M158" s="54" t="s">
        <v>241</v>
      </c>
      <c r="N158" s="223" t="s">
        <v>494</v>
      </c>
      <c r="O158" s="49" t="s">
        <v>222</v>
      </c>
      <c r="P158" s="54" t="s">
        <v>990</v>
      </c>
      <c r="Q158" s="49" t="s">
        <v>452</v>
      </c>
      <c r="R158" s="49">
        <v>796</v>
      </c>
      <c r="S158" s="224" t="s">
        <v>511</v>
      </c>
      <c r="T158" s="220">
        <v>1</v>
      </c>
      <c r="U158" s="225">
        <v>3810810</v>
      </c>
      <c r="V158" s="225">
        <v>0</v>
      </c>
      <c r="W158" s="225">
        <v>0</v>
      </c>
      <c r="X158" s="224"/>
      <c r="Y158" s="226">
        <v>2016</v>
      </c>
      <c r="Z158" s="223" t="s">
        <v>900</v>
      </c>
    </row>
    <row r="159" spans="3:26" s="48" customFormat="1" ht="180" customHeight="1" x14ac:dyDescent="0.25">
      <c r="C159" s="207" t="s">
        <v>1061</v>
      </c>
      <c r="D159" s="49" t="s">
        <v>172</v>
      </c>
      <c r="E159" s="220" t="s">
        <v>993</v>
      </c>
      <c r="F159" s="221" t="s">
        <v>994</v>
      </c>
      <c r="G159" s="221" t="s">
        <v>995</v>
      </c>
      <c r="H159" s="223" t="s">
        <v>997</v>
      </c>
      <c r="I159" s="54" t="s">
        <v>176</v>
      </c>
      <c r="J159" s="55">
        <v>0</v>
      </c>
      <c r="K159" s="49">
        <v>750000000</v>
      </c>
      <c r="L159" s="56" t="s">
        <v>989</v>
      </c>
      <c r="M159" s="54" t="s">
        <v>241</v>
      </c>
      <c r="N159" s="223" t="s">
        <v>494</v>
      </c>
      <c r="O159" s="49" t="s">
        <v>222</v>
      </c>
      <c r="P159" s="54" t="s">
        <v>990</v>
      </c>
      <c r="Q159" s="49" t="s">
        <v>452</v>
      </c>
      <c r="R159" s="49">
        <v>796</v>
      </c>
      <c r="S159" s="224" t="s">
        <v>511</v>
      </c>
      <c r="T159" s="220">
        <v>1</v>
      </c>
      <c r="U159" s="225">
        <v>1540540</v>
      </c>
      <c r="V159" s="225">
        <v>0</v>
      </c>
      <c r="W159" s="225">
        <v>0</v>
      </c>
      <c r="X159" s="224"/>
      <c r="Y159" s="226">
        <v>2016</v>
      </c>
      <c r="Z159" s="223" t="s">
        <v>900</v>
      </c>
    </row>
    <row r="160" spans="3:26" s="48" customFormat="1" ht="180" customHeight="1" x14ac:dyDescent="0.25">
      <c r="C160" s="207" t="s">
        <v>1062</v>
      </c>
      <c r="D160" s="49" t="s">
        <v>172</v>
      </c>
      <c r="E160" s="220" t="s">
        <v>993</v>
      </c>
      <c r="F160" s="220" t="s">
        <v>994</v>
      </c>
      <c r="G160" s="220" t="s">
        <v>995</v>
      </c>
      <c r="H160" s="223" t="s">
        <v>998</v>
      </c>
      <c r="I160" s="54" t="s">
        <v>176</v>
      </c>
      <c r="J160" s="55">
        <v>0</v>
      </c>
      <c r="K160" s="49">
        <v>750000000</v>
      </c>
      <c r="L160" s="56" t="s">
        <v>989</v>
      </c>
      <c r="M160" s="54" t="s">
        <v>241</v>
      </c>
      <c r="N160" s="223" t="s">
        <v>473</v>
      </c>
      <c r="O160" s="49" t="s">
        <v>222</v>
      </c>
      <c r="P160" s="54" t="s">
        <v>990</v>
      </c>
      <c r="Q160" s="49" t="s">
        <v>452</v>
      </c>
      <c r="R160" s="49">
        <v>796</v>
      </c>
      <c r="S160" s="224" t="s">
        <v>511</v>
      </c>
      <c r="T160" s="220">
        <v>1</v>
      </c>
      <c r="U160" s="225">
        <v>1783783</v>
      </c>
      <c r="V160" s="225">
        <v>0</v>
      </c>
      <c r="W160" s="225">
        <v>0</v>
      </c>
      <c r="X160" s="224"/>
      <c r="Y160" s="226">
        <v>2016</v>
      </c>
      <c r="Z160" s="223" t="s">
        <v>900</v>
      </c>
    </row>
    <row r="161" spans="3:26" s="48" customFormat="1" ht="180" customHeight="1" x14ac:dyDescent="0.25">
      <c r="C161" s="207" t="s">
        <v>1063</v>
      </c>
      <c r="D161" s="49" t="s">
        <v>172</v>
      </c>
      <c r="E161" s="220" t="s">
        <v>999</v>
      </c>
      <c r="F161" s="220" t="s">
        <v>1000</v>
      </c>
      <c r="G161" s="220" t="s">
        <v>1001</v>
      </c>
      <c r="H161" s="223" t="s">
        <v>1002</v>
      </c>
      <c r="I161" s="54" t="s">
        <v>176</v>
      </c>
      <c r="J161" s="55">
        <v>0</v>
      </c>
      <c r="K161" s="49">
        <v>750000000</v>
      </c>
      <c r="L161" s="56" t="s">
        <v>989</v>
      </c>
      <c r="M161" s="54" t="s">
        <v>241</v>
      </c>
      <c r="N161" s="223" t="s">
        <v>473</v>
      </c>
      <c r="O161" s="49" t="s">
        <v>222</v>
      </c>
      <c r="P161" s="54" t="s">
        <v>990</v>
      </c>
      <c r="Q161" s="49" t="s">
        <v>452</v>
      </c>
      <c r="R161" s="49">
        <v>796</v>
      </c>
      <c r="S161" s="224" t="s">
        <v>511</v>
      </c>
      <c r="T161" s="220">
        <v>1</v>
      </c>
      <c r="U161" s="225">
        <v>2027027</v>
      </c>
      <c r="V161" s="225">
        <v>0</v>
      </c>
      <c r="W161" s="225">
        <v>0</v>
      </c>
      <c r="X161" s="224"/>
      <c r="Y161" s="226">
        <v>2016</v>
      </c>
      <c r="Z161" s="223" t="s">
        <v>900</v>
      </c>
    </row>
    <row r="162" spans="3:26" s="48" customFormat="1" ht="180" customHeight="1" x14ac:dyDescent="0.25">
      <c r="C162" s="207" t="s">
        <v>1064</v>
      </c>
      <c r="D162" s="49" t="s">
        <v>172</v>
      </c>
      <c r="E162" s="220" t="s">
        <v>1003</v>
      </c>
      <c r="F162" s="223" t="s">
        <v>1004</v>
      </c>
      <c r="G162" s="221" t="s">
        <v>1005</v>
      </c>
      <c r="H162" s="220" t="s">
        <v>1006</v>
      </c>
      <c r="I162" s="54" t="s">
        <v>201</v>
      </c>
      <c r="J162" s="55">
        <v>0</v>
      </c>
      <c r="K162" s="49">
        <v>750000000</v>
      </c>
      <c r="L162" s="56" t="s">
        <v>989</v>
      </c>
      <c r="M162" s="54" t="s">
        <v>241</v>
      </c>
      <c r="N162" s="223" t="s">
        <v>494</v>
      </c>
      <c r="O162" s="49" t="s">
        <v>222</v>
      </c>
      <c r="P162" s="54" t="s">
        <v>990</v>
      </c>
      <c r="Q162" s="49" t="s">
        <v>452</v>
      </c>
      <c r="R162" s="49">
        <v>796</v>
      </c>
      <c r="S162" s="224" t="s">
        <v>511</v>
      </c>
      <c r="T162" s="220">
        <v>2</v>
      </c>
      <c r="U162" s="225">
        <v>374088</v>
      </c>
      <c r="V162" s="225">
        <v>0</v>
      </c>
      <c r="W162" s="225">
        <v>0</v>
      </c>
      <c r="X162" s="224"/>
      <c r="Y162" s="226">
        <v>2016</v>
      </c>
      <c r="Z162" s="223" t="s">
        <v>900</v>
      </c>
    </row>
    <row r="163" spans="3:26" s="48" customFormat="1" ht="180" customHeight="1" x14ac:dyDescent="0.25">
      <c r="C163" s="207" t="s">
        <v>1065</v>
      </c>
      <c r="D163" s="49" t="s">
        <v>172</v>
      </c>
      <c r="E163" s="220" t="s">
        <v>1003</v>
      </c>
      <c r="F163" s="220" t="s">
        <v>1004</v>
      </c>
      <c r="G163" s="221" t="s">
        <v>1005</v>
      </c>
      <c r="H163" s="220" t="s">
        <v>1006</v>
      </c>
      <c r="I163" s="54" t="s">
        <v>201</v>
      </c>
      <c r="J163" s="55">
        <v>0</v>
      </c>
      <c r="K163" s="49">
        <v>750000000</v>
      </c>
      <c r="L163" s="56" t="s">
        <v>989</v>
      </c>
      <c r="M163" s="54" t="s">
        <v>241</v>
      </c>
      <c r="N163" s="223" t="s">
        <v>473</v>
      </c>
      <c r="O163" s="49" t="s">
        <v>222</v>
      </c>
      <c r="P163" s="54" t="s">
        <v>990</v>
      </c>
      <c r="Q163" s="49" t="s">
        <v>452</v>
      </c>
      <c r="R163" s="49">
        <v>796</v>
      </c>
      <c r="S163" s="224" t="s">
        <v>511</v>
      </c>
      <c r="T163" s="220">
        <v>1</v>
      </c>
      <c r="U163" s="225">
        <v>486486</v>
      </c>
      <c r="V163" s="225">
        <v>0</v>
      </c>
      <c r="W163" s="225">
        <v>0</v>
      </c>
      <c r="X163" s="224"/>
      <c r="Y163" s="226">
        <v>2016</v>
      </c>
      <c r="Z163" s="223" t="s">
        <v>900</v>
      </c>
    </row>
    <row r="164" spans="3:26" s="48" customFormat="1" ht="180" customHeight="1" x14ac:dyDescent="0.25">
      <c r="C164" s="207" t="s">
        <v>1066</v>
      </c>
      <c r="D164" s="49" t="s">
        <v>172</v>
      </c>
      <c r="E164" s="220" t="s">
        <v>1007</v>
      </c>
      <c r="F164" s="223" t="s">
        <v>849</v>
      </c>
      <c r="G164" s="282" t="s">
        <v>1008</v>
      </c>
      <c r="H164" s="283" t="s">
        <v>1009</v>
      </c>
      <c r="I164" s="54" t="s">
        <v>176</v>
      </c>
      <c r="J164" s="55">
        <v>0</v>
      </c>
      <c r="K164" s="49">
        <v>750000000</v>
      </c>
      <c r="L164" s="56" t="s">
        <v>989</v>
      </c>
      <c r="M164" s="54" t="s">
        <v>241</v>
      </c>
      <c r="N164" s="57" t="s">
        <v>1637</v>
      </c>
      <c r="O164" s="49" t="s">
        <v>222</v>
      </c>
      <c r="P164" s="54" t="s">
        <v>990</v>
      </c>
      <c r="Q164" s="49" t="s">
        <v>452</v>
      </c>
      <c r="R164" s="49">
        <v>796</v>
      </c>
      <c r="S164" s="224" t="s">
        <v>511</v>
      </c>
      <c r="T164" s="220">
        <v>2</v>
      </c>
      <c r="U164" s="225">
        <v>2615918</v>
      </c>
      <c r="V164" s="225">
        <v>0</v>
      </c>
      <c r="W164" s="225">
        <f t="shared" ref="W164:W181" si="10">V164*1.12</f>
        <v>0</v>
      </c>
      <c r="X164" s="224"/>
      <c r="Y164" s="226">
        <v>2016</v>
      </c>
      <c r="Z164" s="49" t="s">
        <v>1638</v>
      </c>
    </row>
    <row r="165" spans="3:26" s="48" customFormat="1" ht="180" customHeight="1" x14ac:dyDescent="0.25">
      <c r="C165" s="207" t="s">
        <v>1640</v>
      </c>
      <c r="D165" s="49" t="s">
        <v>172</v>
      </c>
      <c r="E165" s="434" t="s">
        <v>1007</v>
      </c>
      <c r="F165" s="223" t="s">
        <v>849</v>
      </c>
      <c r="G165" s="282" t="s">
        <v>1008</v>
      </c>
      <c r="H165" s="435" t="s">
        <v>1639</v>
      </c>
      <c r="I165" s="54" t="s">
        <v>176</v>
      </c>
      <c r="J165" s="55">
        <v>0</v>
      </c>
      <c r="K165" s="49">
        <v>750000000</v>
      </c>
      <c r="L165" s="56" t="s">
        <v>989</v>
      </c>
      <c r="M165" s="54" t="s">
        <v>642</v>
      </c>
      <c r="N165" s="57" t="s">
        <v>1637</v>
      </c>
      <c r="O165" s="49" t="s">
        <v>222</v>
      </c>
      <c r="P165" s="54" t="s">
        <v>990</v>
      </c>
      <c r="Q165" s="49" t="s">
        <v>452</v>
      </c>
      <c r="R165" s="49">
        <v>796</v>
      </c>
      <c r="S165" s="224" t="s">
        <v>511</v>
      </c>
      <c r="T165" s="434">
        <v>1</v>
      </c>
      <c r="U165" s="436">
        <v>1000000</v>
      </c>
      <c r="V165" s="436">
        <v>0</v>
      </c>
      <c r="W165" s="436">
        <v>0</v>
      </c>
      <c r="X165" s="224"/>
      <c r="Y165" s="437">
        <v>2016</v>
      </c>
      <c r="Z165" s="49" t="s">
        <v>1079</v>
      </c>
    </row>
    <row r="166" spans="3:26" s="48" customFormat="1" ht="180" customHeight="1" x14ac:dyDescent="0.25">
      <c r="C166" s="207" t="s">
        <v>2239</v>
      </c>
      <c r="D166" s="49" t="s">
        <v>172</v>
      </c>
      <c r="E166" s="434" t="s">
        <v>1007</v>
      </c>
      <c r="F166" s="223" t="s">
        <v>849</v>
      </c>
      <c r="G166" s="282" t="s">
        <v>1008</v>
      </c>
      <c r="H166" s="435" t="s">
        <v>1639</v>
      </c>
      <c r="I166" s="54" t="s">
        <v>176</v>
      </c>
      <c r="J166" s="55">
        <v>0</v>
      </c>
      <c r="K166" s="49">
        <v>750000000</v>
      </c>
      <c r="L166" s="56" t="s">
        <v>989</v>
      </c>
      <c r="M166" s="54" t="s">
        <v>2201</v>
      </c>
      <c r="N166" s="57" t="s">
        <v>1637</v>
      </c>
      <c r="O166" s="49" t="s">
        <v>222</v>
      </c>
      <c r="P166" s="54" t="s">
        <v>1752</v>
      </c>
      <c r="Q166" s="49" t="s">
        <v>452</v>
      </c>
      <c r="R166" s="49">
        <v>796</v>
      </c>
      <c r="S166" s="224" t="s">
        <v>511</v>
      </c>
      <c r="T166" s="434">
        <v>1</v>
      </c>
      <c r="U166" s="436">
        <v>1000000</v>
      </c>
      <c r="V166" s="436">
        <v>1000000</v>
      </c>
      <c r="W166" s="436">
        <v>1120000</v>
      </c>
      <c r="X166" s="224"/>
      <c r="Y166" s="437">
        <v>2016</v>
      </c>
      <c r="Z166" s="49"/>
    </row>
    <row r="167" spans="3:26" s="48" customFormat="1" ht="180" customHeight="1" x14ac:dyDescent="0.25">
      <c r="C167" s="207" t="s">
        <v>1067</v>
      </c>
      <c r="D167" s="49" t="s">
        <v>172</v>
      </c>
      <c r="E167" s="220" t="s">
        <v>1007</v>
      </c>
      <c r="F167" s="220" t="s">
        <v>849</v>
      </c>
      <c r="G167" s="283" t="s">
        <v>1008</v>
      </c>
      <c r="H167" s="283" t="s">
        <v>1009</v>
      </c>
      <c r="I167" s="54" t="s">
        <v>176</v>
      </c>
      <c r="J167" s="55">
        <v>0</v>
      </c>
      <c r="K167" s="49">
        <v>750000000</v>
      </c>
      <c r="L167" s="56" t="s">
        <v>989</v>
      </c>
      <c r="M167" s="54" t="s">
        <v>241</v>
      </c>
      <c r="N167" s="49" t="s">
        <v>1641</v>
      </c>
      <c r="O167" s="49" t="s">
        <v>222</v>
      </c>
      <c r="P167" s="54" t="s">
        <v>990</v>
      </c>
      <c r="Q167" s="49" t="s">
        <v>452</v>
      </c>
      <c r="R167" s="49">
        <v>796</v>
      </c>
      <c r="S167" s="224" t="s">
        <v>511</v>
      </c>
      <c r="T167" s="220">
        <v>1</v>
      </c>
      <c r="U167" s="225">
        <v>2615918</v>
      </c>
      <c r="V167" s="225">
        <v>0</v>
      </c>
      <c r="W167" s="225">
        <f t="shared" si="10"/>
        <v>0</v>
      </c>
      <c r="X167" s="224"/>
      <c r="Y167" s="226">
        <v>2016</v>
      </c>
      <c r="Z167" s="49" t="s">
        <v>1642</v>
      </c>
    </row>
    <row r="168" spans="3:26" s="48" customFormat="1" ht="180" customHeight="1" x14ac:dyDescent="0.25">
      <c r="C168" s="207" t="s">
        <v>1644</v>
      </c>
      <c r="D168" s="49" t="s">
        <v>172</v>
      </c>
      <c r="E168" s="434" t="s">
        <v>1007</v>
      </c>
      <c r="F168" s="434" t="s">
        <v>849</v>
      </c>
      <c r="G168" s="435" t="s">
        <v>1008</v>
      </c>
      <c r="H168" s="435" t="s">
        <v>1639</v>
      </c>
      <c r="I168" s="54" t="s">
        <v>176</v>
      </c>
      <c r="J168" s="55">
        <v>0</v>
      </c>
      <c r="K168" s="49">
        <v>750000000</v>
      </c>
      <c r="L168" s="56" t="s">
        <v>989</v>
      </c>
      <c r="M168" s="54" t="s">
        <v>642</v>
      </c>
      <c r="N168" s="49" t="s">
        <v>1643</v>
      </c>
      <c r="O168" s="49" t="s">
        <v>222</v>
      </c>
      <c r="P168" s="54" t="s">
        <v>990</v>
      </c>
      <c r="Q168" s="49" t="s">
        <v>452</v>
      </c>
      <c r="R168" s="49">
        <v>796</v>
      </c>
      <c r="S168" s="224" t="s">
        <v>511</v>
      </c>
      <c r="T168" s="434">
        <v>1</v>
      </c>
      <c r="U168" s="436">
        <v>1000000</v>
      </c>
      <c r="V168" s="436">
        <v>0</v>
      </c>
      <c r="W168" s="436">
        <v>0</v>
      </c>
      <c r="X168" s="224"/>
      <c r="Y168" s="437">
        <v>2016</v>
      </c>
      <c r="Z168" s="49" t="s">
        <v>1079</v>
      </c>
    </row>
    <row r="169" spans="3:26" s="48" customFormat="1" ht="180" customHeight="1" x14ac:dyDescent="0.25">
      <c r="C169" s="207" t="s">
        <v>2240</v>
      </c>
      <c r="D169" s="49" t="s">
        <v>172</v>
      </c>
      <c r="E169" s="434" t="s">
        <v>1007</v>
      </c>
      <c r="F169" s="434" t="s">
        <v>849</v>
      </c>
      <c r="G169" s="435" t="s">
        <v>1008</v>
      </c>
      <c r="H169" s="435" t="s">
        <v>1639</v>
      </c>
      <c r="I169" s="54" t="s">
        <v>176</v>
      </c>
      <c r="J169" s="55">
        <v>0</v>
      </c>
      <c r="K169" s="49">
        <v>750000000</v>
      </c>
      <c r="L169" s="56" t="s">
        <v>989</v>
      </c>
      <c r="M169" s="54" t="s">
        <v>2201</v>
      </c>
      <c r="N169" s="49" t="s">
        <v>1643</v>
      </c>
      <c r="O169" s="49" t="s">
        <v>222</v>
      </c>
      <c r="P169" s="54" t="s">
        <v>1752</v>
      </c>
      <c r="Q169" s="49" t="s">
        <v>452</v>
      </c>
      <c r="R169" s="49">
        <v>796</v>
      </c>
      <c r="S169" s="224" t="s">
        <v>511</v>
      </c>
      <c r="T169" s="434">
        <v>1</v>
      </c>
      <c r="U169" s="436">
        <v>1000000</v>
      </c>
      <c r="V169" s="436">
        <v>1000000</v>
      </c>
      <c r="W169" s="436">
        <v>1120000</v>
      </c>
      <c r="X169" s="224"/>
      <c r="Y169" s="437">
        <v>2016</v>
      </c>
      <c r="Z169" s="49"/>
    </row>
    <row r="170" spans="3:26" s="48" customFormat="1" ht="180" customHeight="1" x14ac:dyDescent="0.25">
      <c r="C170" s="207" t="s">
        <v>1068</v>
      </c>
      <c r="D170" s="49" t="s">
        <v>172</v>
      </c>
      <c r="E170" s="220" t="s">
        <v>1010</v>
      </c>
      <c r="F170" s="220" t="s">
        <v>1011</v>
      </c>
      <c r="G170" s="284" t="s">
        <v>1012</v>
      </c>
      <c r="H170" s="223" t="s">
        <v>1013</v>
      </c>
      <c r="I170" s="54" t="s">
        <v>201</v>
      </c>
      <c r="J170" s="55">
        <v>0</v>
      </c>
      <c r="K170" s="49">
        <v>750000000</v>
      </c>
      <c r="L170" s="56" t="s">
        <v>989</v>
      </c>
      <c r="M170" s="54" t="s">
        <v>241</v>
      </c>
      <c r="N170" s="57" t="s">
        <v>1637</v>
      </c>
      <c r="O170" s="49" t="s">
        <v>222</v>
      </c>
      <c r="P170" s="54" t="s">
        <v>990</v>
      </c>
      <c r="Q170" s="49" t="s">
        <v>452</v>
      </c>
      <c r="R170" s="49">
        <v>796</v>
      </c>
      <c r="S170" s="224" t="s">
        <v>511</v>
      </c>
      <c r="T170" s="220">
        <v>10</v>
      </c>
      <c r="U170" s="225">
        <v>121621</v>
      </c>
      <c r="V170" s="225">
        <v>0</v>
      </c>
      <c r="W170" s="225">
        <f t="shared" si="10"/>
        <v>0</v>
      </c>
      <c r="X170" s="224"/>
      <c r="Y170" s="226">
        <v>2016</v>
      </c>
      <c r="Z170" s="49" t="s">
        <v>1645</v>
      </c>
    </row>
    <row r="171" spans="3:26" s="48" customFormat="1" ht="180" customHeight="1" x14ac:dyDescent="0.25">
      <c r="C171" s="207" t="s">
        <v>1646</v>
      </c>
      <c r="D171" s="49" t="s">
        <v>172</v>
      </c>
      <c r="E171" s="220" t="s">
        <v>1010</v>
      </c>
      <c r="F171" s="220" t="s">
        <v>1011</v>
      </c>
      <c r="G171" s="284" t="s">
        <v>1012</v>
      </c>
      <c r="H171" s="223" t="s">
        <v>1013</v>
      </c>
      <c r="I171" s="54" t="s">
        <v>201</v>
      </c>
      <c r="J171" s="55">
        <v>0</v>
      </c>
      <c r="K171" s="49">
        <v>750000000</v>
      </c>
      <c r="L171" s="56" t="s">
        <v>989</v>
      </c>
      <c r="M171" s="54" t="s">
        <v>642</v>
      </c>
      <c r="N171" s="57" t="s">
        <v>1637</v>
      </c>
      <c r="O171" s="49" t="s">
        <v>222</v>
      </c>
      <c r="P171" s="54" t="s">
        <v>990</v>
      </c>
      <c r="Q171" s="49" t="s">
        <v>452</v>
      </c>
      <c r="R171" s="49">
        <v>796</v>
      </c>
      <c r="S171" s="224" t="s">
        <v>511</v>
      </c>
      <c r="T171" s="220">
        <v>5</v>
      </c>
      <c r="U171" s="225">
        <v>169860</v>
      </c>
      <c r="V171" s="225">
        <f>U171*T171</f>
        <v>849300</v>
      </c>
      <c r="W171" s="225">
        <f t="shared" si="10"/>
        <v>951216.00000000012</v>
      </c>
      <c r="X171" s="224"/>
      <c r="Y171" s="226">
        <v>2016</v>
      </c>
      <c r="Z171" s="49"/>
    </row>
    <row r="172" spans="3:26" s="48" customFormat="1" ht="180" customHeight="1" x14ac:dyDescent="0.25">
      <c r="C172" s="207" t="s">
        <v>1069</v>
      </c>
      <c r="D172" s="49" t="s">
        <v>172</v>
      </c>
      <c r="E172" s="220" t="s">
        <v>1010</v>
      </c>
      <c r="F172" s="220" t="s">
        <v>1011</v>
      </c>
      <c r="G172" s="284" t="s">
        <v>1012</v>
      </c>
      <c r="H172" s="223" t="s">
        <v>1014</v>
      </c>
      <c r="I172" s="54" t="s">
        <v>201</v>
      </c>
      <c r="J172" s="55">
        <v>0</v>
      </c>
      <c r="K172" s="49">
        <v>750000000</v>
      </c>
      <c r="L172" s="56" t="s">
        <v>989</v>
      </c>
      <c r="M172" s="54" t="s">
        <v>241</v>
      </c>
      <c r="N172" s="57" t="s">
        <v>1637</v>
      </c>
      <c r="O172" s="49" t="s">
        <v>222</v>
      </c>
      <c r="P172" s="54" t="s">
        <v>990</v>
      </c>
      <c r="Q172" s="49" t="s">
        <v>452</v>
      </c>
      <c r="R172" s="49">
        <v>796</v>
      </c>
      <c r="S172" s="224" t="s">
        <v>511</v>
      </c>
      <c r="T172" s="220">
        <v>10</v>
      </c>
      <c r="U172" s="225">
        <v>129729</v>
      </c>
      <c r="V172" s="225">
        <v>0</v>
      </c>
      <c r="W172" s="225">
        <f t="shared" si="10"/>
        <v>0</v>
      </c>
      <c r="X172" s="224"/>
      <c r="Y172" s="226">
        <v>2016</v>
      </c>
      <c r="Z172" s="49" t="s">
        <v>1645</v>
      </c>
    </row>
    <row r="173" spans="3:26" s="48" customFormat="1" ht="180" customHeight="1" x14ac:dyDescent="0.25">
      <c r="C173" s="207" t="s">
        <v>1647</v>
      </c>
      <c r="D173" s="49" t="s">
        <v>172</v>
      </c>
      <c r="E173" s="220" t="s">
        <v>1010</v>
      </c>
      <c r="F173" s="220" t="s">
        <v>1011</v>
      </c>
      <c r="G173" s="284" t="s">
        <v>1012</v>
      </c>
      <c r="H173" s="223" t="s">
        <v>1014</v>
      </c>
      <c r="I173" s="54" t="s">
        <v>201</v>
      </c>
      <c r="J173" s="55">
        <v>0</v>
      </c>
      <c r="K173" s="49">
        <v>750000000</v>
      </c>
      <c r="L173" s="56" t="s">
        <v>989</v>
      </c>
      <c r="M173" s="54" t="s">
        <v>642</v>
      </c>
      <c r="N173" s="57" t="s">
        <v>1637</v>
      </c>
      <c r="O173" s="49" t="s">
        <v>222</v>
      </c>
      <c r="P173" s="54" t="s">
        <v>990</v>
      </c>
      <c r="Q173" s="49" t="s">
        <v>452</v>
      </c>
      <c r="R173" s="49">
        <v>796</v>
      </c>
      <c r="S173" s="224" t="s">
        <v>511</v>
      </c>
      <c r="T173" s="220">
        <v>5</v>
      </c>
      <c r="U173" s="225">
        <v>239590</v>
      </c>
      <c r="V173" s="225">
        <f>U173*T173</f>
        <v>1197950</v>
      </c>
      <c r="W173" s="225">
        <f t="shared" si="10"/>
        <v>1341704.0000000002</v>
      </c>
      <c r="X173" s="224"/>
      <c r="Y173" s="226">
        <v>2016</v>
      </c>
      <c r="Z173" s="49"/>
    </row>
    <row r="174" spans="3:26" s="48" customFormat="1" ht="180" customHeight="1" x14ac:dyDescent="0.25">
      <c r="C174" s="207" t="s">
        <v>1070</v>
      </c>
      <c r="D174" s="49" t="s">
        <v>172</v>
      </c>
      <c r="E174" s="220" t="s">
        <v>1015</v>
      </c>
      <c r="F174" s="220" t="s">
        <v>1016</v>
      </c>
      <c r="G174" s="220" t="s">
        <v>1017</v>
      </c>
      <c r="H174" s="283" t="s">
        <v>1018</v>
      </c>
      <c r="I174" s="54" t="s">
        <v>201</v>
      </c>
      <c r="J174" s="55">
        <v>0</v>
      </c>
      <c r="K174" s="49">
        <v>750000000</v>
      </c>
      <c r="L174" s="56" t="s">
        <v>989</v>
      </c>
      <c r="M174" s="54" t="s">
        <v>241</v>
      </c>
      <c r="N174" s="57" t="s">
        <v>1637</v>
      </c>
      <c r="O174" s="49" t="s">
        <v>222</v>
      </c>
      <c r="P174" s="54" t="s">
        <v>990</v>
      </c>
      <c r="Q174" s="49" t="s">
        <v>452</v>
      </c>
      <c r="R174" s="49">
        <v>796</v>
      </c>
      <c r="S174" s="224" t="s">
        <v>511</v>
      </c>
      <c r="T174" s="220">
        <v>2</v>
      </c>
      <c r="U174" s="225">
        <v>1216216</v>
      </c>
      <c r="V174" s="225">
        <v>0</v>
      </c>
      <c r="W174" s="225">
        <f t="shared" si="10"/>
        <v>0</v>
      </c>
      <c r="X174" s="224"/>
      <c r="Y174" s="224">
        <v>2016</v>
      </c>
      <c r="Z174" s="49" t="s">
        <v>1648</v>
      </c>
    </row>
    <row r="175" spans="3:26" s="48" customFormat="1" ht="180" customHeight="1" x14ac:dyDescent="0.25">
      <c r="C175" s="207" t="s">
        <v>1650</v>
      </c>
      <c r="D175" s="49" t="s">
        <v>172</v>
      </c>
      <c r="E175" s="220" t="s">
        <v>1015</v>
      </c>
      <c r="F175" s="220" t="s">
        <v>1016</v>
      </c>
      <c r="G175" s="220" t="s">
        <v>1017</v>
      </c>
      <c r="H175" s="283" t="s">
        <v>1018</v>
      </c>
      <c r="I175" s="54" t="s">
        <v>201</v>
      </c>
      <c r="J175" s="55">
        <v>0</v>
      </c>
      <c r="K175" s="49">
        <v>750000000</v>
      </c>
      <c r="L175" s="56" t="s">
        <v>989</v>
      </c>
      <c r="M175" s="54" t="s">
        <v>642</v>
      </c>
      <c r="N175" s="57" t="s">
        <v>1637</v>
      </c>
      <c r="O175" s="49" t="s">
        <v>222</v>
      </c>
      <c r="P175" s="54" t="s">
        <v>1649</v>
      </c>
      <c r="Q175" s="49" t="s">
        <v>452</v>
      </c>
      <c r="R175" s="49">
        <v>796</v>
      </c>
      <c r="S175" s="224" t="s">
        <v>511</v>
      </c>
      <c r="T175" s="220">
        <v>2</v>
      </c>
      <c r="U175" s="225">
        <v>1689212</v>
      </c>
      <c r="V175" s="225">
        <f>U175*T175</f>
        <v>3378424</v>
      </c>
      <c r="W175" s="225">
        <f t="shared" si="10"/>
        <v>3783834.8800000004</v>
      </c>
      <c r="X175" s="224"/>
      <c r="Y175" s="224">
        <v>2016</v>
      </c>
      <c r="Z175" s="49"/>
    </row>
    <row r="176" spans="3:26" s="48" customFormat="1" ht="180" customHeight="1" x14ac:dyDescent="0.25">
      <c r="C176" s="207" t="s">
        <v>1071</v>
      </c>
      <c r="D176" s="49" t="s">
        <v>172</v>
      </c>
      <c r="E176" s="220" t="s">
        <v>1015</v>
      </c>
      <c r="F176" s="220" t="s">
        <v>1016</v>
      </c>
      <c r="G176" s="220" t="s">
        <v>1017</v>
      </c>
      <c r="H176" s="283" t="s">
        <v>1018</v>
      </c>
      <c r="I176" s="54" t="s">
        <v>201</v>
      </c>
      <c r="J176" s="55">
        <v>0</v>
      </c>
      <c r="K176" s="49">
        <v>750000000</v>
      </c>
      <c r="L176" s="56" t="s">
        <v>989</v>
      </c>
      <c r="M176" s="54" t="s">
        <v>241</v>
      </c>
      <c r="N176" s="49" t="s">
        <v>1651</v>
      </c>
      <c r="O176" s="49" t="s">
        <v>222</v>
      </c>
      <c r="P176" s="54" t="s">
        <v>990</v>
      </c>
      <c r="Q176" s="49" t="s">
        <v>452</v>
      </c>
      <c r="R176" s="49">
        <v>796</v>
      </c>
      <c r="S176" s="224" t="s">
        <v>511</v>
      </c>
      <c r="T176" s="220">
        <v>2</v>
      </c>
      <c r="U176" s="225">
        <v>1459459</v>
      </c>
      <c r="V176" s="225">
        <v>0</v>
      </c>
      <c r="W176" s="225">
        <f t="shared" si="10"/>
        <v>0</v>
      </c>
      <c r="X176" s="224"/>
      <c r="Y176" s="224">
        <v>2016</v>
      </c>
      <c r="Z176" s="49" t="s">
        <v>1652</v>
      </c>
    </row>
    <row r="177" spans="3:26" s="48" customFormat="1" ht="180" customHeight="1" x14ac:dyDescent="0.25">
      <c r="C177" s="207" t="s">
        <v>1654</v>
      </c>
      <c r="D177" s="49" t="s">
        <v>172</v>
      </c>
      <c r="E177" s="220" t="s">
        <v>1015</v>
      </c>
      <c r="F177" s="220" t="s">
        <v>1016</v>
      </c>
      <c r="G177" s="220" t="s">
        <v>1017</v>
      </c>
      <c r="H177" s="283" t="s">
        <v>1018</v>
      </c>
      <c r="I177" s="54" t="s">
        <v>201</v>
      </c>
      <c r="J177" s="55">
        <v>0</v>
      </c>
      <c r="K177" s="49">
        <v>750000000</v>
      </c>
      <c r="L177" s="56" t="s">
        <v>989</v>
      </c>
      <c r="M177" s="54" t="s">
        <v>642</v>
      </c>
      <c r="N177" s="49" t="s">
        <v>1643</v>
      </c>
      <c r="O177" s="49" t="s">
        <v>222</v>
      </c>
      <c r="P177" s="54" t="s">
        <v>1653</v>
      </c>
      <c r="Q177" s="49" t="s">
        <v>452</v>
      </c>
      <c r="R177" s="49">
        <v>796</v>
      </c>
      <c r="S177" s="224" t="s">
        <v>511</v>
      </c>
      <c r="T177" s="220">
        <v>4</v>
      </c>
      <c r="U177" s="225">
        <v>1689212</v>
      </c>
      <c r="V177" s="225">
        <f>U177*T177</f>
        <v>6756848</v>
      </c>
      <c r="W177" s="225">
        <f t="shared" si="10"/>
        <v>7567669.7600000007</v>
      </c>
      <c r="X177" s="224"/>
      <c r="Y177" s="224">
        <v>2016</v>
      </c>
      <c r="Z177" s="49"/>
    </row>
    <row r="178" spans="3:26" s="48" customFormat="1" ht="180" customHeight="1" x14ac:dyDescent="0.25">
      <c r="C178" s="207" t="s">
        <v>1072</v>
      </c>
      <c r="D178" s="49" t="s">
        <v>172</v>
      </c>
      <c r="E178" s="220" t="s">
        <v>1019</v>
      </c>
      <c r="F178" s="220" t="s">
        <v>1020</v>
      </c>
      <c r="G178" s="220" t="s">
        <v>1021</v>
      </c>
      <c r="H178" s="284" t="s">
        <v>1022</v>
      </c>
      <c r="I178" s="54" t="s">
        <v>176</v>
      </c>
      <c r="J178" s="55">
        <v>0</v>
      </c>
      <c r="K178" s="49">
        <v>750000000</v>
      </c>
      <c r="L178" s="56" t="s">
        <v>989</v>
      </c>
      <c r="M178" s="54" t="s">
        <v>241</v>
      </c>
      <c r="N178" s="49" t="s">
        <v>1651</v>
      </c>
      <c r="O178" s="49" t="s">
        <v>222</v>
      </c>
      <c r="P178" s="54" t="s">
        <v>990</v>
      </c>
      <c r="Q178" s="49" t="s">
        <v>452</v>
      </c>
      <c r="R178" s="49">
        <v>796</v>
      </c>
      <c r="S178" s="224" t="s">
        <v>511</v>
      </c>
      <c r="T178" s="220">
        <v>3</v>
      </c>
      <c r="U178" s="225">
        <v>2594595</v>
      </c>
      <c r="V178" s="225">
        <v>0</v>
      </c>
      <c r="W178" s="225">
        <f t="shared" si="10"/>
        <v>0</v>
      </c>
      <c r="X178" s="224"/>
      <c r="Y178" s="224">
        <v>2016</v>
      </c>
      <c r="Z178" s="49" t="s">
        <v>1655</v>
      </c>
    </row>
    <row r="179" spans="3:26" s="48" customFormat="1" ht="180" customHeight="1" x14ac:dyDescent="0.25">
      <c r="C179" s="207" t="s">
        <v>1657</v>
      </c>
      <c r="D179" s="49" t="s">
        <v>172</v>
      </c>
      <c r="E179" s="220" t="s">
        <v>1019</v>
      </c>
      <c r="F179" s="220" t="s">
        <v>1020</v>
      </c>
      <c r="G179" s="220" t="s">
        <v>1021</v>
      </c>
      <c r="H179" s="284" t="s">
        <v>1022</v>
      </c>
      <c r="I179" s="54" t="s">
        <v>176</v>
      </c>
      <c r="J179" s="55">
        <v>0</v>
      </c>
      <c r="K179" s="49">
        <v>750000000</v>
      </c>
      <c r="L179" s="56" t="s">
        <v>989</v>
      </c>
      <c r="M179" s="54" t="s">
        <v>642</v>
      </c>
      <c r="N179" s="49" t="s">
        <v>1656</v>
      </c>
      <c r="O179" s="49" t="s">
        <v>222</v>
      </c>
      <c r="P179" s="54" t="s">
        <v>990</v>
      </c>
      <c r="Q179" s="49" t="s">
        <v>452</v>
      </c>
      <c r="R179" s="49">
        <v>796</v>
      </c>
      <c r="S179" s="224" t="s">
        <v>511</v>
      </c>
      <c r="T179" s="220">
        <v>4</v>
      </c>
      <c r="U179" s="225">
        <v>2594595</v>
      </c>
      <c r="V179" s="225">
        <f>U179*T179</f>
        <v>10378380</v>
      </c>
      <c r="W179" s="225">
        <f t="shared" si="10"/>
        <v>11623785.600000001</v>
      </c>
      <c r="X179" s="224"/>
      <c r="Y179" s="224">
        <v>2016</v>
      </c>
      <c r="Z179" s="49"/>
    </row>
    <row r="180" spans="3:26" s="48" customFormat="1" ht="180" customHeight="1" x14ac:dyDescent="0.25">
      <c r="C180" s="207" t="s">
        <v>1073</v>
      </c>
      <c r="D180" s="49" t="s">
        <v>172</v>
      </c>
      <c r="E180" s="220" t="s">
        <v>964</v>
      </c>
      <c r="F180" s="220" t="s">
        <v>1023</v>
      </c>
      <c r="G180" s="220" t="s">
        <v>1024</v>
      </c>
      <c r="H180" s="223" t="s">
        <v>1025</v>
      </c>
      <c r="I180" s="54" t="s">
        <v>201</v>
      </c>
      <c r="J180" s="55">
        <v>0</v>
      </c>
      <c r="K180" s="49">
        <v>750000000</v>
      </c>
      <c r="L180" s="56" t="s">
        <v>989</v>
      </c>
      <c r="M180" s="54" t="s">
        <v>241</v>
      </c>
      <c r="N180" s="49" t="s">
        <v>1656</v>
      </c>
      <c r="O180" s="49" t="s">
        <v>222</v>
      </c>
      <c r="P180" s="54" t="s">
        <v>990</v>
      </c>
      <c r="Q180" s="49" t="s">
        <v>452</v>
      </c>
      <c r="R180" s="49">
        <v>796</v>
      </c>
      <c r="S180" s="224" t="s">
        <v>511</v>
      </c>
      <c r="T180" s="220">
        <v>20</v>
      </c>
      <c r="U180" s="225">
        <v>162162</v>
      </c>
      <c r="V180" s="225">
        <v>0</v>
      </c>
      <c r="W180" s="225">
        <f t="shared" si="10"/>
        <v>0</v>
      </c>
      <c r="X180" s="224"/>
      <c r="Y180" s="226">
        <v>2016</v>
      </c>
      <c r="Z180" s="49">
        <v>6.11</v>
      </c>
    </row>
    <row r="181" spans="3:26" s="48" customFormat="1" ht="180" customHeight="1" x14ac:dyDescent="0.25">
      <c r="C181" s="207" t="s">
        <v>1660</v>
      </c>
      <c r="D181" s="49" t="s">
        <v>172</v>
      </c>
      <c r="E181" s="220" t="s">
        <v>964</v>
      </c>
      <c r="F181" s="220" t="s">
        <v>1023</v>
      </c>
      <c r="G181" s="220" t="s">
        <v>1024</v>
      </c>
      <c r="H181" s="223" t="s">
        <v>1658</v>
      </c>
      <c r="I181" s="54" t="s">
        <v>201</v>
      </c>
      <c r="J181" s="55">
        <v>0</v>
      </c>
      <c r="K181" s="49">
        <v>750000000</v>
      </c>
      <c r="L181" s="56" t="s">
        <v>989</v>
      </c>
      <c r="M181" s="54" t="s">
        <v>642</v>
      </c>
      <c r="N181" s="49" t="s">
        <v>1659</v>
      </c>
      <c r="O181" s="49" t="s">
        <v>222</v>
      </c>
      <c r="P181" s="54" t="s">
        <v>990</v>
      </c>
      <c r="Q181" s="49" t="s">
        <v>452</v>
      </c>
      <c r="R181" s="49">
        <v>796</v>
      </c>
      <c r="S181" s="224" t="s">
        <v>511</v>
      </c>
      <c r="T181" s="220">
        <v>20</v>
      </c>
      <c r="U181" s="225">
        <v>162162</v>
      </c>
      <c r="V181" s="225">
        <f>T181*U181</f>
        <v>3243240</v>
      </c>
      <c r="W181" s="225">
        <f t="shared" si="10"/>
        <v>3632428.8000000003</v>
      </c>
      <c r="X181" s="224"/>
      <c r="Y181" s="226">
        <v>2016</v>
      </c>
      <c r="Z181" s="379"/>
    </row>
    <row r="182" spans="3:26" s="48" customFormat="1" ht="180" customHeight="1" x14ac:dyDescent="0.25">
      <c r="C182" s="207" t="s">
        <v>1137</v>
      </c>
      <c r="D182" s="223" t="s">
        <v>172</v>
      </c>
      <c r="E182" s="223" t="s">
        <v>1108</v>
      </c>
      <c r="F182" s="223" t="s">
        <v>960</v>
      </c>
      <c r="G182" s="223" t="s">
        <v>1109</v>
      </c>
      <c r="H182" s="223" t="s">
        <v>1110</v>
      </c>
      <c r="I182" s="223" t="s">
        <v>201</v>
      </c>
      <c r="J182" s="240">
        <v>0</v>
      </c>
      <c r="K182" s="223">
        <v>750000000</v>
      </c>
      <c r="L182" s="223" t="s">
        <v>339</v>
      </c>
      <c r="M182" s="223" t="s">
        <v>963</v>
      </c>
      <c r="N182" s="223" t="s">
        <v>451</v>
      </c>
      <c r="O182" s="223" t="s">
        <v>222</v>
      </c>
      <c r="P182" s="223" t="s">
        <v>946</v>
      </c>
      <c r="Q182" s="223" t="s">
        <v>452</v>
      </c>
      <c r="R182" s="241" t="s">
        <v>453</v>
      </c>
      <c r="S182" s="223" t="s">
        <v>435</v>
      </c>
      <c r="T182" s="223">
        <v>1</v>
      </c>
      <c r="U182" s="242">
        <v>165029</v>
      </c>
      <c r="V182" s="217">
        <f t="shared" ref="V182:V192" si="11">U182*T182</f>
        <v>165029</v>
      </c>
      <c r="W182" s="217">
        <f t="shared" ref="W182:W192" si="12">V182*1.12</f>
        <v>184832.48</v>
      </c>
      <c r="X182" s="223"/>
      <c r="Y182" s="223">
        <v>2016</v>
      </c>
      <c r="Z182" s="223"/>
    </row>
    <row r="183" spans="3:26" s="48" customFormat="1" ht="180" customHeight="1" x14ac:dyDescent="0.25">
      <c r="C183" s="207" t="s">
        <v>1138</v>
      </c>
      <c r="D183" s="223" t="s">
        <v>172</v>
      </c>
      <c r="E183" s="223" t="s">
        <v>1108</v>
      </c>
      <c r="F183" s="223" t="s">
        <v>960</v>
      </c>
      <c r="G183" s="223" t="s">
        <v>1109</v>
      </c>
      <c r="H183" s="223" t="s">
        <v>1111</v>
      </c>
      <c r="I183" s="223" t="s">
        <v>201</v>
      </c>
      <c r="J183" s="240">
        <v>0</v>
      </c>
      <c r="K183" s="223">
        <v>750000000</v>
      </c>
      <c r="L183" s="223" t="s">
        <v>339</v>
      </c>
      <c r="M183" s="223" t="s">
        <v>963</v>
      </c>
      <c r="N183" s="223" t="s">
        <v>451</v>
      </c>
      <c r="O183" s="223" t="s">
        <v>222</v>
      </c>
      <c r="P183" s="223" t="s">
        <v>946</v>
      </c>
      <c r="Q183" s="223" t="s">
        <v>452</v>
      </c>
      <c r="R183" s="241" t="s">
        <v>453</v>
      </c>
      <c r="S183" s="223" t="s">
        <v>435</v>
      </c>
      <c r="T183" s="223">
        <v>1</v>
      </c>
      <c r="U183" s="242">
        <v>85564</v>
      </c>
      <c r="V183" s="217">
        <f t="shared" si="11"/>
        <v>85564</v>
      </c>
      <c r="W183" s="217">
        <f t="shared" si="12"/>
        <v>95831.680000000008</v>
      </c>
      <c r="X183" s="223"/>
      <c r="Y183" s="223">
        <v>2016</v>
      </c>
      <c r="Z183" s="223"/>
    </row>
    <row r="184" spans="3:26" s="48" customFormat="1" ht="180" customHeight="1" x14ac:dyDescent="0.25">
      <c r="C184" s="207" t="s">
        <v>1139</v>
      </c>
      <c r="D184" s="49" t="s">
        <v>172</v>
      </c>
      <c r="E184" s="220" t="s">
        <v>1112</v>
      </c>
      <c r="F184" s="220" t="s">
        <v>960</v>
      </c>
      <c r="G184" s="220" t="s">
        <v>1113</v>
      </c>
      <c r="H184" s="327" t="s">
        <v>1114</v>
      </c>
      <c r="I184" s="54" t="s">
        <v>201</v>
      </c>
      <c r="J184" s="55">
        <v>0</v>
      </c>
      <c r="K184" s="49">
        <v>750000000</v>
      </c>
      <c r="L184" s="56" t="s">
        <v>339</v>
      </c>
      <c r="M184" s="352" t="s">
        <v>241</v>
      </c>
      <c r="N184" s="56" t="s">
        <v>1115</v>
      </c>
      <c r="O184" s="49" t="s">
        <v>222</v>
      </c>
      <c r="P184" s="54" t="s">
        <v>946</v>
      </c>
      <c r="Q184" s="49" t="s">
        <v>452</v>
      </c>
      <c r="R184" s="49" t="s">
        <v>453</v>
      </c>
      <c r="S184" s="224" t="s">
        <v>435</v>
      </c>
      <c r="T184" s="220">
        <v>1</v>
      </c>
      <c r="U184" s="353">
        <v>609358</v>
      </c>
      <c r="V184" s="354">
        <v>0</v>
      </c>
      <c r="W184" s="354">
        <f t="shared" si="12"/>
        <v>0</v>
      </c>
      <c r="X184" s="224"/>
      <c r="Y184" s="226">
        <v>2016</v>
      </c>
      <c r="Z184" s="379" t="s">
        <v>1959</v>
      </c>
    </row>
    <row r="185" spans="3:26" s="48" customFormat="1" ht="180" customHeight="1" x14ac:dyDescent="0.25">
      <c r="C185" s="207" t="s">
        <v>1961</v>
      </c>
      <c r="D185" s="49" t="s">
        <v>172</v>
      </c>
      <c r="E185" s="220" t="s">
        <v>1112</v>
      </c>
      <c r="F185" s="220" t="s">
        <v>960</v>
      </c>
      <c r="G185" s="220" t="s">
        <v>1113</v>
      </c>
      <c r="H185" s="327" t="s">
        <v>1960</v>
      </c>
      <c r="I185" s="54" t="s">
        <v>201</v>
      </c>
      <c r="J185" s="55">
        <v>0</v>
      </c>
      <c r="K185" s="49">
        <v>750000000</v>
      </c>
      <c r="L185" s="56" t="s">
        <v>339</v>
      </c>
      <c r="M185" s="54" t="s">
        <v>1937</v>
      </c>
      <c r="N185" s="56" t="s">
        <v>1115</v>
      </c>
      <c r="O185" s="49" t="s">
        <v>222</v>
      </c>
      <c r="P185" s="54" t="s">
        <v>946</v>
      </c>
      <c r="Q185" s="49" t="s">
        <v>452</v>
      </c>
      <c r="R185" s="49" t="s">
        <v>453</v>
      </c>
      <c r="S185" s="224" t="s">
        <v>435</v>
      </c>
      <c r="T185" s="220">
        <v>1</v>
      </c>
      <c r="U185" s="351">
        <v>737938</v>
      </c>
      <c r="V185" s="351">
        <v>737938</v>
      </c>
      <c r="W185" s="225">
        <f t="shared" si="12"/>
        <v>826490.56</v>
      </c>
      <c r="X185" s="224"/>
      <c r="Y185" s="226">
        <v>2016</v>
      </c>
      <c r="Z185" s="379"/>
    </row>
    <row r="186" spans="3:26" s="48" customFormat="1" ht="180" customHeight="1" x14ac:dyDescent="0.25">
      <c r="C186" s="207" t="s">
        <v>1140</v>
      </c>
      <c r="D186" s="416" t="s">
        <v>172</v>
      </c>
      <c r="E186" s="416" t="s">
        <v>1116</v>
      </c>
      <c r="F186" s="416" t="s">
        <v>960</v>
      </c>
      <c r="G186" s="416" t="s">
        <v>1117</v>
      </c>
      <c r="H186" s="416" t="s">
        <v>1118</v>
      </c>
      <c r="I186" s="416" t="s">
        <v>201</v>
      </c>
      <c r="J186" s="417">
        <v>0</v>
      </c>
      <c r="K186" s="416">
        <v>750000000</v>
      </c>
      <c r="L186" s="416" t="s">
        <v>339</v>
      </c>
      <c r="M186" s="50" t="s">
        <v>241</v>
      </c>
      <c r="N186" s="416" t="s">
        <v>971</v>
      </c>
      <c r="O186" s="416" t="s">
        <v>222</v>
      </c>
      <c r="P186" s="416" t="s">
        <v>946</v>
      </c>
      <c r="Q186" s="416" t="s">
        <v>452</v>
      </c>
      <c r="R186" s="418" t="s">
        <v>453</v>
      </c>
      <c r="S186" s="416" t="s">
        <v>435</v>
      </c>
      <c r="T186" s="416">
        <v>1</v>
      </c>
      <c r="U186" s="351">
        <v>320355</v>
      </c>
      <c r="V186" s="217">
        <v>0</v>
      </c>
      <c r="W186" s="217">
        <f t="shared" si="12"/>
        <v>0</v>
      </c>
      <c r="X186" s="416"/>
      <c r="Y186" s="416">
        <v>2016</v>
      </c>
      <c r="Z186" s="416" t="s">
        <v>2188</v>
      </c>
    </row>
    <row r="187" spans="3:26" s="48" customFormat="1" ht="180" customHeight="1" x14ac:dyDescent="0.25">
      <c r="C187" s="207" t="s">
        <v>2191</v>
      </c>
      <c r="D187" s="419" t="s">
        <v>172</v>
      </c>
      <c r="E187" s="419" t="s">
        <v>1116</v>
      </c>
      <c r="F187" s="419" t="s">
        <v>960</v>
      </c>
      <c r="G187" s="419" t="s">
        <v>1117</v>
      </c>
      <c r="H187" s="419" t="s">
        <v>1118</v>
      </c>
      <c r="I187" s="416" t="s">
        <v>176</v>
      </c>
      <c r="J187" s="420">
        <v>0</v>
      </c>
      <c r="K187" s="419">
        <v>750000000</v>
      </c>
      <c r="L187" s="419" t="s">
        <v>339</v>
      </c>
      <c r="M187" s="178" t="s">
        <v>1834</v>
      </c>
      <c r="N187" s="419" t="s">
        <v>971</v>
      </c>
      <c r="O187" s="419" t="s">
        <v>222</v>
      </c>
      <c r="P187" s="178" t="s">
        <v>2189</v>
      </c>
      <c r="Q187" s="419" t="s">
        <v>452</v>
      </c>
      <c r="R187" s="421" t="s">
        <v>453</v>
      </c>
      <c r="S187" s="419" t="s">
        <v>435</v>
      </c>
      <c r="T187" s="419">
        <v>1</v>
      </c>
      <c r="U187" s="422">
        <f>943873.56</f>
        <v>943873.56</v>
      </c>
      <c r="V187" s="422">
        <f>943873.56</f>
        <v>943873.56</v>
      </c>
      <c r="W187" s="422">
        <f t="shared" si="12"/>
        <v>1057138.3872000002</v>
      </c>
      <c r="X187" s="419"/>
      <c r="Y187" s="419">
        <v>2016</v>
      </c>
      <c r="Z187" s="419"/>
    </row>
    <row r="188" spans="3:26" s="48" customFormat="1" ht="180" customHeight="1" x14ac:dyDescent="0.25">
      <c r="C188" s="207" t="s">
        <v>1141</v>
      </c>
      <c r="D188" s="223" t="s">
        <v>172</v>
      </c>
      <c r="E188" s="223" t="s">
        <v>1119</v>
      </c>
      <c r="F188" s="223" t="s">
        <v>960</v>
      </c>
      <c r="G188" s="223" t="s">
        <v>1120</v>
      </c>
      <c r="H188" s="223" t="s">
        <v>1121</v>
      </c>
      <c r="I188" s="223" t="s">
        <v>201</v>
      </c>
      <c r="J188" s="240">
        <v>0</v>
      </c>
      <c r="K188" s="223">
        <v>750000000</v>
      </c>
      <c r="L188" s="223" t="s">
        <v>339</v>
      </c>
      <c r="M188" s="223" t="s">
        <v>963</v>
      </c>
      <c r="N188" s="223" t="s">
        <v>971</v>
      </c>
      <c r="O188" s="223" t="s">
        <v>222</v>
      </c>
      <c r="P188" s="223" t="s">
        <v>946</v>
      </c>
      <c r="Q188" s="223" t="s">
        <v>452</v>
      </c>
      <c r="R188" s="241" t="s">
        <v>453</v>
      </c>
      <c r="S188" s="223" t="s">
        <v>435</v>
      </c>
      <c r="T188" s="223">
        <v>1</v>
      </c>
      <c r="U188" s="242">
        <v>101105</v>
      </c>
      <c r="V188" s="217">
        <f t="shared" si="11"/>
        <v>101105</v>
      </c>
      <c r="W188" s="217">
        <f t="shared" si="12"/>
        <v>113237.6</v>
      </c>
      <c r="X188" s="223"/>
      <c r="Y188" s="223">
        <v>2016</v>
      </c>
      <c r="Z188" s="223"/>
    </row>
    <row r="189" spans="3:26" s="48" customFormat="1" ht="180" customHeight="1" x14ac:dyDescent="0.25">
      <c r="C189" s="207" t="s">
        <v>1142</v>
      </c>
      <c r="D189" s="223" t="s">
        <v>172</v>
      </c>
      <c r="E189" s="223" t="s">
        <v>1122</v>
      </c>
      <c r="F189" s="223" t="s">
        <v>960</v>
      </c>
      <c r="G189" s="223" t="s">
        <v>1123</v>
      </c>
      <c r="H189" s="223" t="s">
        <v>1124</v>
      </c>
      <c r="I189" s="223" t="s">
        <v>201</v>
      </c>
      <c r="J189" s="240">
        <v>0</v>
      </c>
      <c r="K189" s="223">
        <v>750000000</v>
      </c>
      <c r="L189" s="223" t="s">
        <v>339</v>
      </c>
      <c r="M189" s="223" t="s">
        <v>963</v>
      </c>
      <c r="N189" s="223" t="s">
        <v>971</v>
      </c>
      <c r="O189" s="223" t="s">
        <v>222</v>
      </c>
      <c r="P189" s="223" t="s">
        <v>946</v>
      </c>
      <c r="Q189" s="223" t="s">
        <v>452</v>
      </c>
      <c r="R189" s="241" t="s">
        <v>453</v>
      </c>
      <c r="S189" s="223" t="s">
        <v>435</v>
      </c>
      <c r="T189" s="223">
        <v>1</v>
      </c>
      <c r="U189" s="242">
        <v>236351</v>
      </c>
      <c r="V189" s="217">
        <f t="shared" si="11"/>
        <v>236351</v>
      </c>
      <c r="W189" s="217">
        <f t="shared" si="12"/>
        <v>264713.12000000005</v>
      </c>
      <c r="X189" s="223"/>
      <c r="Y189" s="223">
        <v>2016</v>
      </c>
      <c r="Z189" s="223"/>
    </row>
    <row r="190" spans="3:26" s="48" customFormat="1" ht="180" customHeight="1" x14ac:dyDescent="0.25">
      <c r="C190" s="207" t="s">
        <v>1143</v>
      </c>
      <c r="D190" s="223" t="s">
        <v>172</v>
      </c>
      <c r="E190" s="223" t="s">
        <v>1125</v>
      </c>
      <c r="F190" s="223" t="s">
        <v>1126</v>
      </c>
      <c r="G190" s="223" t="s">
        <v>1127</v>
      </c>
      <c r="H190" s="223" t="s">
        <v>1128</v>
      </c>
      <c r="I190" s="223" t="s">
        <v>201</v>
      </c>
      <c r="J190" s="240">
        <v>0</v>
      </c>
      <c r="K190" s="223">
        <v>750000000</v>
      </c>
      <c r="L190" s="223" t="s">
        <v>339</v>
      </c>
      <c r="M190" s="223" t="s">
        <v>963</v>
      </c>
      <c r="N190" s="223" t="s">
        <v>971</v>
      </c>
      <c r="O190" s="223" t="s">
        <v>222</v>
      </c>
      <c r="P190" s="223" t="s">
        <v>946</v>
      </c>
      <c r="Q190" s="223" t="s">
        <v>452</v>
      </c>
      <c r="R190" s="241" t="s">
        <v>453</v>
      </c>
      <c r="S190" s="223" t="s">
        <v>435</v>
      </c>
      <c r="T190" s="223">
        <v>1</v>
      </c>
      <c r="U190" s="242">
        <v>194752</v>
      </c>
      <c r="V190" s="217">
        <f t="shared" si="11"/>
        <v>194752</v>
      </c>
      <c r="W190" s="217">
        <f t="shared" si="12"/>
        <v>218122.24000000002</v>
      </c>
      <c r="X190" s="223"/>
      <c r="Y190" s="223">
        <v>2016</v>
      </c>
      <c r="Z190" s="223"/>
    </row>
    <row r="191" spans="3:26" s="48" customFormat="1" ht="180" customHeight="1" x14ac:dyDescent="0.25">
      <c r="C191" s="207" t="s">
        <v>1144</v>
      </c>
      <c r="D191" s="223" t="s">
        <v>172</v>
      </c>
      <c r="E191" s="223" t="s">
        <v>1129</v>
      </c>
      <c r="F191" s="223" t="s">
        <v>1130</v>
      </c>
      <c r="G191" s="223" t="s">
        <v>1131</v>
      </c>
      <c r="H191" s="223" t="s">
        <v>1136</v>
      </c>
      <c r="I191" s="223" t="s">
        <v>201</v>
      </c>
      <c r="J191" s="240">
        <v>0</v>
      </c>
      <c r="K191" s="223">
        <v>750000000</v>
      </c>
      <c r="L191" s="223" t="s">
        <v>339</v>
      </c>
      <c r="M191" s="223" t="s">
        <v>963</v>
      </c>
      <c r="N191" s="223" t="s">
        <v>971</v>
      </c>
      <c r="O191" s="223" t="s">
        <v>222</v>
      </c>
      <c r="P191" s="223" t="s">
        <v>946</v>
      </c>
      <c r="Q191" s="223" t="s">
        <v>452</v>
      </c>
      <c r="R191" s="241" t="s">
        <v>453</v>
      </c>
      <c r="S191" s="223" t="s">
        <v>435</v>
      </c>
      <c r="T191" s="223">
        <v>1</v>
      </c>
      <c r="U191" s="242">
        <v>281439</v>
      </c>
      <c r="V191" s="217">
        <f t="shared" si="11"/>
        <v>281439</v>
      </c>
      <c r="W191" s="217">
        <f t="shared" si="12"/>
        <v>315211.68000000005</v>
      </c>
      <c r="X191" s="223"/>
      <c r="Y191" s="223">
        <v>2016</v>
      </c>
      <c r="Z191" s="223"/>
    </row>
    <row r="192" spans="3:26" s="48" customFormat="1" ht="180" customHeight="1" x14ac:dyDescent="0.25">
      <c r="C192" s="207" t="s">
        <v>1145</v>
      </c>
      <c r="D192" s="223" t="s">
        <v>172</v>
      </c>
      <c r="E192" s="223" t="s">
        <v>1132</v>
      </c>
      <c r="F192" s="223" t="s">
        <v>1133</v>
      </c>
      <c r="G192" s="223" t="s">
        <v>1134</v>
      </c>
      <c r="H192" s="223" t="s">
        <v>1135</v>
      </c>
      <c r="I192" s="223" t="s">
        <v>201</v>
      </c>
      <c r="J192" s="240">
        <v>0</v>
      </c>
      <c r="K192" s="223">
        <v>750000000</v>
      </c>
      <c r="L192" s="223" t="s">
        <v>339</v>
      </c>
      <c r="M192" s="223" t="s">
        <v>963</v>
      </c>
      <c r="N192" s="223" t="s">
        <v>451</v>
      </c>
      <c r="O192" s="223" t="s">
        <v>222</v>
      </c>
      <c r="P192" s="223" t="s">
        <v>946</v>
      </c>
      <c r="Q192" s="223" t="s">
        <v>452</v>
      </c>
      <c r="R192" s="241" t="s">
        <v>453</v>
      </c>
      <c r="S192" s="223" t="s">
        <v>435</v>
      </c>
      <c r="T192" s="223">
        <v>1</v>
      </c>
      <c r="U192" s="242">
        <v>1034590</v>
      </c>
      <c r="V192" s="217">
        <f t="shared" si="11"/>
        <v>1034590</v>
      </c>
      <c r="W192" s="217">
        <f t="shared" si="12"/>
        <v>1158740.8</v>
      </c>
      <c r="X192" s="223"/>
      <c r="Y192" s="223">
        <v>2016</v>
      </c>
      <c r="Z192" s="223"/>
    </row>
    <row r="193" spans="3:26" s="48" customFormat="1" ht="180" customHeight="1" x14ac:dyDescent="0.25">
      <c r="C193" s="207" t="s">
        <v>1152</v>
      </c>
      <c r="D193" s="233" t="s">
        <v>172</v>
      </c>
      <c r="E193" s="233" t="s">
        <v>1149</v>
      </c>
      <c r="F193" s="233" t="s">
        <v>1016</v>
      </c>
      <c r="G193" s="233" t="s">
        <v>1150</v>
      </c>
      <c r="H193" s="233" t="s">
        <v>1151</v>
      </c>
      <c r="I193" s="233" t="s">
        <v>189</v>
      </c>
      <c r="J193" s="235">
        <v>0</v>
      </c>
      <c r="K193" s="233">
        <v>750000000</v>
      </c>
      <c r="L193" s="233" t="s">
        <v>339</v>
      </c>
      <c r="M193" s="233" t="s">
        <v>642</v>
      </c>
      <c r="N193" s="233" t="s">
        <v>339</v>
      </c>
      <c r="O193" s="233" t="s">
        <v>222</v>
      </c>
      <c r="P193" s="233" t="s">
        <v>766</v>
      </c>
      <c r="Q193" s="233" t="s">
        <v>865</v>
      </c>
      <c r="R193" s="233">
        <v>796</v>
      </c>
      <c r="S193" s="233" t="s">
        <v>435</v>
      </c>
      <c r="T193" s="233">
        <v>4</v>
      </c>
      <c r="U193" s="210">
        <f>153392/1.12</f>
        <v>136957.14285714284</v>
      </c>
      <c r="V193" s="210">
        <v>547828.56000000006</v>
      </c>
      <c r="W193" s="210">
        <f>V193*1.12</f>
        <v>613567.98720000009</v>
      </c>
      <c r="X193" s="233"/>
      <c r="Y193" s="233">
        <v>2016</v>
      </c>
      <c r="Z193" s="237"/>
    </row>
    <row r="194" spans="3:26" s="48" customFormat="1" ht="180" customHeight="1" x14ac:dyDescent="0.25">
      <c r="C194" s="207" t="s">
        <v>1494</v>
      </c>
      <c r="D194" s="63" t="s">
        <v>501</v>
      </c>
      <c r="E194" s="63" t="s">
        <v>1174</v>
      </c>
      <c r="F194" s="63" t="s">
        <v>1175</v>
      </c>
      <c r="G194" s="63" t="s">
        <v>1176</v>
      </c>
      <c r="H194" s="63" t="s">
        <v>1177</v>
      </c>
      <c r="I194" s="70" t="s">
        <v>189</v>
      </c>
      <c r="J194" s="71">
        <v>0</v>
      </c>
      <c r="K194" s="63">
        <v>750000000</v>
      </c>
      <c r="L194" s="63" t="s">
        <v>506</v>
      </c>
      <c r="M194" s="70" t="s">
        <v>1178</v>
      </c>
      <c r="N194" s="72" t="s">
        <v>508</v>
      </c>
      <c r="O194" s="73" t="s">
        <v>222</v>
      </c>
      <c r="P194" s="73" t="s">
        <v>396</v>
      </c>
      <c r="Q194" s="63" t="s">
        <v>528</v>
      </c>
      <c r="R194" s="74">
        <v>796</v>
      </c>
      <c r="S194" s="74" t="s">
        <v>511</v>
      </c>
      <c r="T194" s="81">
        <v>300</v>
      </c>
      <c r="U194" s="73">
        <v>3389</v>
      </c>
      <c r="V194" s="73">
        <v>0</v>
      </c>
      <c r="W194" s="73">
        <v>0</v>
      </c>
      <c r="X194" s="74"/>
      <c r="Y194" s="74">
        <v>2016</v>
      </c>
      <c r="Z194" s="63">
        <v>11</v>
      </c>
    </row>
    <row r="195" spans="3:26" s="48" customFormat="1" ht="180" customHeight="1" x14ac:dyDescent="0.25">
      <c r="C195" s="207" t="s">
        <v>2101</v>
      </c>
      <c r="D195" s="63" t="s">
        <v>501</v>
      </c>
      <c r="E195" s="63" t="s">
        <v>1174</v>
      </c>
      <c r="F195" s="63" t="s">
        <v>1175</v>
      </c>
      <c r="G195" s="63" t="s">
        <v>1176</v>
      </c>
      <c r="H195" s="63" t="s">
        <v>1177</v>
      </c>
      <c r="I195" s="70" t="s">
        <v>189</v>
      </c>
      <c r="J195" s="71">
        <v>0</v>
      </c>
      <c r="K195" s="63">
        <v>750000000</v>
      </c>
      <c r="L195" s="63" t="s">
        <v>506</v>
      </c>
      <c r="M195" s="70" t="s">
        <v>1921</v>
      </c>
      <c r="N195" s="72" t="s">
        <v>508</v>
      </c>
      <c r="O195" s="73" t="s">
        <v>222</v>
      </c>
      <c r="P195" s="73" t="s">
        <v>396</v>
      </c>
      <c r="Q195" s="63" t="s">
        <v>528</v>
      </c>
      <c r="R195" s="74">
        <v>796</v>
      </c>
      <c r="S195" s="74" t="s">
        <v>511</v>
      </c>
      <c r="T195" s="81">
        <v>300</v>
      </c>
      <c r="U195" s="73">
        <v>3389</v>
      </c>
      <c r="V195" s="73">
        <v>1016700</v>
      </c>
      <c r="W195" s="73">
        <v>1138704</v>
      </c>
      <c r="X195" s="74"/>
      <c r="Y195" s="74">
        <v>2016</v>
      </c>
      <c r="Z195" s="63"/>
    </row>
    <row r="196" spans="3:26" s="48" customFormat="1" ht="180" customHeight="1" x14ac:dyDescent="0.25">
      <c r="C196" s="207" t="s">
        <v>1495</v>
      </c>
      <c r="D196" s="63" t="s">
        <v>501</v>
      </c>
      <c r="E196" s="63" t="s">
        <v>1179</v>
      </c>
      <c r="F196" s="63" t="s">
        <v>1180</v>
      </c>
      <c r="G196" s="63" t="s">
        <v>1181</v>
      </c>
      <c r="H196" s="63" t="s">
        <v>1182</v>
      </c>
      <c r="I196" s="70" t="s">
        <v>189</v>
      </c>
      <c r="J196" s="71">
        <v>0.83</v>
      </c>
      <c r="K196" s="63">
        <v>750000000</v>
      </c>
      <c r="L196" s="63" t="s">
        <v>506</v>
      </c>
      <c r="M196" s="63" t="s">
        <v>1183</v>
      </c>
      <c r="N196" s="72" t="s">
        <v>508</v>
      </c>
      <c r="O196" s="63" t="s">
        <v>222</v>
      </c>
      <c r="P196" s="63" t="s">
        <v>1184</v>
      </c>
      <c r="Q196" s="63" t="s">
        <v>510</v>
      </c>
      <c r="R196" s="63">
        <v>715</v>
      </c>
      <c r="S196" s="75" t="s">
        <v>1185</v>
      </c>
      <c r="T196" s="74">
        <v>80</v>
      </c>
      <c r="U196" s="73">
        <v>4777</v>
      </c>
      <c r="V196" s="77">
        <v>0</v>
      </c>
      <c r="W196" s="77">
        <v>0</v>
      </c>
      <c r="X196" s="74" t="s">
        <v>512</v>
      </c>
      <c r="Y196" s="74">
        <v>2016</v>
      </c>
      <c r="Z196" s="63" t="s">
        <v>1841</v>
      </c>
    </row>
    <row r="197" spans="3:26" s="48" customFormat="1" ht="180" customHeight="1" x14ac:dyDescent="0.25">
      <c r="C197" s="207" t="s">
        <v>1922</v>
      </c>
      <c r="D197" s="63" t="s">
        <v>501</v>
      </c>
      <c r="E197" s="63" t="s">
        <v>1179</v>
      </c>
      <c r="F197" s="63" t="s">
        <v>1180</v>
      </c>
      <c r="G197" s="63" t="s">
        <v>1181</v>
      </c>
      <c r="H197" s="63" t="s">
        <v>1182</v>
      </c>
      <c r="I197" s="70" t="s">
        <v>189</v>
      </c>
      <c r="J197" s="71">
        <v>0</v>
      </c>
      <c r="K197" s="63">
        <v>750000000</v>
      </c>
      <c r="L197" s="63" t="s">
        <v>506</v>
      </c>
      <c r="M197" s="63" t="s">
        <v>1920</v>
      </c>
      <c r="N197" s="72" t="s">
        <v>508</v>
      </c>
      <c r="O197" s="63" t="s">
        <v>222</v>
      </c>
      <c r="P197" s="63" t="s">
        <v>1921</v>
      </c>
      <c r="Q197" s="63" t="s">
        <v>1235</v>
      </c>
      <c r="R197" s="63">
        <v>715</v>
      </c>
      <c r="S197" s="75" t="s">
        <v>1185</v>
      </c>
      <c r="T197" s="74">
        <v>80</v>
      </c>
      <c r="U197" s="73">
        <v>4777</v>
      </c>
      <c r="V197" s="77">
        <v>0</v>
      </c>
      <c r="W197" s="77">
        <v>0</v>
      </c>
      <c r="X197" s="74"/>
      <c r="Y197" s="74">
        <v>2016</v>
      </c>
      <c r="Z197" s="63">
        <v>14</v>
      </c>
    </row>
    <row r="198" spans="3:26" s="48" customFormat="1" ht="180" customHeight="1" x14ac:dyDescent="0.25">
      <c r="C198" s="207" t="s">
        <v>2102</v>
      </c>
      <c r="D198" s="63" t="s">
        <v>501</v>
      </c>
      <c r="E198" s="63" t="s">
        <v>1179</v>
      </c>
      <c r="F198" s="63" t="s">
        <v>1180</v>
      </c>
      <c r="G198" s="63" t="s">
        <v>1181</v>
      </c>
      <c r="H198" s="63" t="s">
        <v>1182</v>
      </c>
      <c r="I198" s="70" t="s">
        <v>189</v>
      </c>
      <c r="J198" s="71">
        <v>0</v>
      </c>
      <c r="K198" s="63">
        <v>750000000</v>
      </c>
      <c r="L198" s="63" t="s">
        <v>506</v>
      </c>
      <c r="M198" s="63" t="s">
        <v>1920</v>
      </c>
      <c r="N198" s="72" t="s">
        <v>508</v>
      </c>
      <c r="O198" s="63" t="s">
        <v>222</v>
      </c>
      <c r="P198" s="63" t="s">
        <v>2103</v>
      </c>
      <c r="Q198" s="63" t="s">
        <v>1235</v>
      </c>
      <c r="R198" s="63">
        <v>715</v>
      </c>
      <c r="S198" s="75" t="s">
        <v>1185</v>
      </c>
      <c r="T198" s="74">
        <v>80</v>
      </c>
      <c r="U198" s="73">
        <v>4777</v>
      </c>
      <c r="V198" s="77">
        <v>382160</v>
      </c>
      <c r="W198" s="77">
        <v>428019.20000000001</v>
      </c>
      <c r="X198" s="74"/>
      <c r="Y198" s="74">
        <v>2016</v>
      </c>
      <c r="Z198" s="63"/>
    </row>
    <row r="199" spans="3:26" s="48" customFormat="1" ht="180" customHeight="1" x14ac:dyDescent="0.25">
      <c r="C199" s="207" t="s">
        <v>1496</v>
      </c>
      <c r="D199" s="63" t="s">
        <v>501</v>
      </c>
      <c r="E199" s="135" t="s">
        <v>1186</v>
      </c>
      <c r="F199" s="63" t="s">
        <v>1187</v>
      </c>
      <c r="G199" s="63" t="s">
        <v>1188</v>
      </c>
      <c r="H199" s="63" t="s">
        <v>1189</v>
      </c>
      <c r="I199" s="63" t="s">
        <v>201</v>
      </c>
      <c r="J199" s="71">
        <v>0.82</v>
      </c>
      <c r="K199" s="63">
        <v>750000000</v>
      </c>
      <c r="L199" s="63" t="s">
        <v>506</v>
      </c>
      <c r="M199" s="63" t="s">
        <v>1183</v>
      </c>
      <c r="N199" s="72" t="s">
        <v>508</v>
      </c>
      <c r="O199" s="63" t="s">
        <v>222</v>
      </c>
      <c r="P199" s="63" t="s">
        <v>1184</v>
      </c>
      <c r="Q199" s="63" t="s">
        <v>510</v>
      </c>
      <c r="R199" s="63">
        <v>715</v>
      </c>
      <c r="S199" s="75" t="s">
        <v>1185</v>
      </c>
      <c r="T199" s="74">
        <v>80</v>
      </c>
      <c r="U199" s="73">
        <v>31526</v>
      </c>
      <c r="V199" s="77">
        <v>0</v>
      </c>
      <c r="W199" s="77">
        <v>0</v>
      </c>
      <c r="X199" s="74" t="s">
        <v>512</v>
      </c>
      <c r="Y199" s="74">
        <v>2016</v>
      </c>
      <c r="Z199" s="63" t="s">
        <v>1841</v>
      </c>
    </row>
    <row r="200" spans="3:26" s="48" customFormat="1" ht="180" customHeight="1" x14ac:dyDescent="0.25">
      <c r="C200" s="207" t="s">
        <v>1923</v>
      </c>
      <c r="D200" s="63" t="s">
        <v>501</v>
      </c>
      <c r="E200" s="135" t="s">
        <v>1186</v>
      </c>
      <c r="F200" s="63" t="s">
        <v>1187</v>
      </c>
      <c r="G200" s="63" t="s">
        <v>1188</v>
      </c>
      <c r="H200" s="63" t="s">
        <v>1189</v>
      </c>
      <c r="I200" s="63" t="s">
        <v>201</v>
      </c>
      <c r="J200" s="71">
        <v>0</v>
      </c>
      <c r="K200" s="63">
        <v>750000000</v>
      </c>
      <c r="L200" s="63" t="s">
        <v>506</v>
      </c>
      <c r="M200" s="63" t="s">
        <v>1920</v>
      </c>
      <c r="N200" s="72" t="s">
        <v>508</v>
      </c>
      <c r="O200" s="63" t="s">
        <v>222</v>
      </c>
      <c r="P200" s="63" t="s">
        <v>1921</v>
      </c>
      <c r="Q200" s="63" t="s">
        <v>1235</v>
      </c>
      <c r="R200" s="63">
        <v>715</v>
      </c>
      <c r="S200" s="75" t="s">
        <v>1185</v>
      </c>
      <c r="T200" s="74">
        <v>80</v>
      </c>
      <c r="U200" s="73">
        <v>31526</v>
      </c>
      <c r="V200" s="77">
        <v>0</v>
      </c>
      <c r="W200" s="77">
        <v>0</v>
      </c>
      <c r="X200" s="74"/>
      <c r="Y200" s="74">
        <v>2016</v>
      </c>
      <c r="Z200" s="63">
        <v>14</v>
      </c>
    </row>
    <row r="201" spans="3:26" s="48" customFormat="1" ht="180" customHeight="1" x14ac:dyDescent="0.25">
      <c r="C201" s="207" t="s">
        <v>2104</v>
      </c>
      <c r="D201" s="63" t="s">
        <v>501</v>
      </c>
      <c r="E201" s="135" t="s">
        <v>1186</v>
      </c>
      <c r="F201" s="63" t="s">
        <v>1187</v>
      </c>
      <c r="G201" s="63" t="s">
        <v>1188</v>
      </c>
      <c r="H201" s="63" t="s">
        <v>1189</v>
      </c>
      <c r="I201" s="63" t="s">
        <v>201</v>
      </c>
      <c r="J201" s="71">
        <v>0</v>
      </c>
      <c r="K201" s="63">
        <v>750000000</v>
      </c>
      <c r="L201" s="63" t="s">
        <v>506</v>
      </c>
      <c r="M201" s="63" t="s">
        <v>1920</v>
      </c>
      <c r="N201" s="72" t="s">
        <v>508</v>
      </c>
      <c r="O201" s="63" t="s">
        <v>222</v>
      </c>
      <c r="P201" s="63" t="s">
        <v>2103</v>
      </c>
      <c r="Q201" s="63" t="s">
        <v>1235</v>
      </c>
      <c r="R201" s="63">
        <v>715</v>
      </c>
      <c r="S201" s="75" t="s">
        <v>1185</v>
      </c>
      <c r="T201" s="74">
        <v>80</v>
      </c>
      <c r="U201" s="73">
        <v>31526</v>
      </c>
      <c r="V201" s="77">
        <v>2522080</v>
      </c>
      <c r="W201" s="77">
        <v>2824729.6</v>
      </c>
      <c r="X201" s="74"/>
      <c r="Y201" s="74">
        <v>2016</v>
      </c>
      <c r="Z201" s="63"/>
    </row>
    <row r="202" spans="3:26" s="48" customFormat="1" ht="180" customHeight="1" x14ac:dyDescent="0.25">
      <c r="C202" s="207" t="s">
        <v>1497</v>
      </c>
      <c r="D202" s="63" t="s">
        <v>501</v>
      </c>
      <c r="E202" s="63" t="s">
        <v>1190</v>
      </c>
      <c r="F202" s="63" t="s">
        <v>1191</v>
      </c>
      <c r="G202" s="63" t="s">
        <v>1192</v>
      </c>
      <c r="H202" s="63"/>
      <c r="I202" s="63" t="s">
        <v>189</v>
      </c>
      <c r="J202" s="71">
        <v>0.6</v>
      </c>
      <c r="K202" s="63">
        <v>750000000</v>
      </c>
      <c r="L202" s="63" t="s">
        <v>506</v>
      </c>
      <c r="M202" s="63" t="s">
        <v>1183</v>
      </c>
      <c r="N202" s="72" t="s">
        <v>508</v>
      </c>
      <c r="O202" s="63" t="s">
        <v>222</v>
      </c>
      <c r="P202" s="63" t="s">
        <v>1184</v>
      </c>
      <c r="Q202" s="63" t="s">
        <v>510</v>
      </c>
      <c r="R202" s="63">
        <v>796</v>
      </c>
      <c r="S202" s="75" t="s">
        <v>511</v>
      </c>
      <c r="T202" s="74">
        <v>80</v>
      </c>
      <c r="U202" s="73">
        <v>4777</v>
      </c>
      <c r="V202" s="77">
        <v>0</v>
      </c>
      <c r="W202" s="77">
        <v>0</v>
      </c>
      <c r="X202" s="74" t="s">
        <v>512</v>
      </c>
      <c r="Y202" s="74">
        <v>2016</v>
      </c>
      <c r="Z202" s="63" t="s">
        <v>1841</v>
      </c>
    </row>
    <row r="203" spans="3:26" s="48" customFormat="1" ht="180" customHeight="1" x14ac:dyDescent="0.25">
      <c r="C203" s="207" t="s">
        <v>2064</v>
      </c>
      <c r="D203" s="63" t="s">
        <v>501</v>
      </c>
      <c r="E203" s="63" t="s">
        <v>1190</v>
      </c>
      <c r="F203" s="63" t="s">
        <v>1191</v>
      </c>
      <c r="G203" s="63" t="s">
        <v>1192</v>
      </c>
      <c r="H203" s="63"/>
      <c r="I203" s="63" t="s">
        <v>189</v>
      </c>
      <c r="J203" s="71">
        <v>0</v>
      </c>
      <c r="K203" s="63">
        <v>750000000</v>
      </c>
      <c r="L203" s="63" t="s">
        <v>506</v>
      </c>
      <c r="M203" s="63" t="s">
        <v>1920</v>
      </c>
      <c r="N203" s="72" t="s">
        <v>508</v>
      </c>
      <c r="O203" s="63" t="s">
        <v>222</v>
      </c>
      <c r="P203" s="63" t="s">
        <v>1921</v>
      </c>
      <c r="Q203" s="63" t="s">
        <v>1235</v>
      </c>
      <c r="R203" s="63">
        <v>796</v>
      </c>
      <c r="S203" s="75" t="s">
        <v>511</v>
      </c>
      <c r="T203" s="74">
        <v>80</v>
      </c>
      <c r="U203" s="73">
        <v>4777</v>
      </c>
      <c r="V203" s="77">
        <v>0</v>
      </c>
      <c r="W203" s="77">
        <v>0</v>
      </c>
      <c r="X203" s="74"/>
      <c r="Y203" s="74">
        <v>2016</v>
      </c>
      <c r="Z203" s="63">
        <v>14</v>
      </c>
    </row>
    <row r="204" spans="3:26" s="48" customFormat="1" ht="180" customHeight="1" x14ac:dyDescent="0.25">
      <c r="C204" s="207" t="s">
        <v>2105</v>
      </c>
      <c r="D204" s="63" t="s">
        <v>501</v>
      </c>
      <c r="E204" s="63" t="s">
        <v>1190</v>
      </c>
      <c r="F204" s="63" t="s">
        <v>1191</v>
      </c>
      <c r="G204" s="63" t="s">
        <v>1192</v>
      </c>
      <c r="H204" s="63"/>
      <c r="I204" s="63" t="s">
        <v>189</v>
      </c>
      <c r="J204" s="71">
        <v>0</v>
      </c>
      <c r="K204" s="63">
        <v>750000000</v>
      </c>
      <c r="L204" s="63" t="s">
        <v>506</v>
      </c>
      <c r="M204" s="63" t="s">
        <v>1920</v>
      </c>
      <c r="N204" s="72" t="s">
        <v>508</v>
      </c>
      <c r="O204" s="63" t="s">
        <v>222</v>
      </c>
      <c r="P204" s="63" t="s">
        <v>1184</v>
      </c>
      <c r="Q204" s="63" t="s">
        <v>1235</v>
      </c>
      <c r="R204" s="63">
        <v>796</v>
      </c>
      <c r="S204" s="75" t="s">
        <v>511</v>
      </c>
      <c r="T204" s="74">
        <v>80</v>
      </c>
      <c r="U204" s="73">
        <v>4777</v>
      </c>
      <c r="V204" s="77">
        <v>382160</v>
      </c>
      <c r="W204" s="77">
        <v>428019.20000000001</v>
      </c>
      <c r="X204" s="74"/>
      <c r="Y204" s="74">
        <v>2016</v>
      </c>
      <c r="Z204" s="63"/>
    </row>
    <row r="205" spans="3:26" s="48" customFormat="1" ht="180" customHeight="1" x14ac:dyDescent="0.25">
      <c r="C205" s="207" t="s">
        <v>1498</v>
      </c>
      <c r="D205" s="63" t="s">
        <v>501</v>
      </c>
      <c r="E205" s="63" t="s">
        <v>1193</v>
      </c>
      <c r="F205" s="63" t="s">
        <v>1194</v>
      </c>
      <c r="G205" s="63" t="s">
        <v>1195</v>
      </c>
      <c r="H205" s="63" t="s">
        <v>1196</v>
      </c>
      <c r="I205" s="63" t="s">
        <v>189</v>
      </c>
      <c r="J205" s="71">
        <v>0.9</v>
      </c>
      <c r="K205" s="63">
        <v>750000000</v>
      </c>
      <c r="L205" s="63" t="s">
        <v>506</v>
      </c>
      <c r="M205" s="63" t="s">
        <v>1183</v>
      </c>
      <c r="N205" s="72" t="s">
        <v>508</v>
      </c>
      <c r="O205" s="63" t="s">
        <v>222</v>
      </c>
      <c r="P205" s="63" t="s">
        <v>1184</v>
      </c>
      <c r="Q205" s="63" t="s">
        <v>510</v>
      </c>
      <c r="R205" s="63">
        <v>796</v>
      </c>
      <c r="S205" s="75" t="s">
        <v>511</v>
      </c>
      <c r="T205" s="74">
        <v>80</v>
      </c>
      <c r="U205" s="73">
        <v>2866</v>
      </c>
      <c r="V205" s="77">
        <v>0</v>
      </c>
      <c r="W205" s="77">
        <v>0</v>
      </c>
      <c r="X205" s="74" t="s">
        <v>512</v>
      </c>
      <c r="Y205" s="74">
        <v>2016</v>
      </c>
      <c r="Z205" s="63" t="s">
        <v>1841</v>
      </c>
    </row>
    <row r="206" spans="3:26" s="48" customFormat="1" ht="180" customHeight="1" x14ac:dyDescent="0.25">
      <c r="C206" s="207" t="s">
        <v>1924</v>
      </c>
      <c r="D206" s="63" t="s">
        <v>501</v>
      </c>
      <c r="E206" s="63" t="s">
        <v>1193</v>
      </c>
      <c r="F206" s="63" t="s">
        <v>1194</v>
      </c>
      <c r="G206" s="63" t="s">
        <v>1195</v>
      </c>
      <c r="H206" s="63" t="s">
        <v>1196</v>
      </c>
      <c r="I206" s="63" t="s">
        <v>189</v>
      </c>
      <c r="J206" s="71">
        <v>0</v>
      </c>
      <c r="K206" s="63">
        <v>750000000</v>
      </c>
      <c r="L206" s="63" t="s">
        <v>506</v>
      </c>
      <c r="M206" s="63" t="s">
        <v>1920</v>
      </c>
      <c r="N206" s="72" t="s">
        <v>508</v>
      </c>
      <c r="O206" s="63" t="s">
        <v>222</v>
      </c>
      <c r="P206" s="63" t="s">
        <v>1921</v>
      </c>
      <c r="Q206" s="63" t="s">
        <v>1235</v>
      </c>
      <c r="R206" s="63">
        <v>796</v>
      </c>
      <c r="S206" s="75" t="s">
        <v>511</v>
      </c>
      <c r="T206" s="74">
        <v>80</v>
      </c>
      <c r="U206" s="73">
        <v>2866</v>
      </c>
      <c r="V206" s="77">
        <v>0</v>
      </c>
      <c r="W206" s="77">
        <v>0</v>
      </c>
      <c r="X206" s="74"/>
      <c r="Y206" s="74">
        <v>2016</v>
      </c>
      <c r="Z206" s="63">
        <v>14</v>
      </c>
    </row>
    <row r="207" spans="3:26" s="48" customFormat="1" ht="180" customHeight="1" x14ac:dyDescent="0.25">
      <c r="C207" s="207" t="s">
        <v>2106</v>
      </c>
      <c r="D207" s="63" t="s">
        <v>501</v>
      </c>
      <c r="E207" s="63" t="s">
        <v>1193</v>
      </c>
      <c r="F207" s="63" t="s">
        <v>1194</v>
      </c>
      <c r="G207" s="63" t="s">
        <v>1195</v>
      </c>
      <c r="H207" s="63" t="s">
        <v>1196</v>
      </c>
      <c r="I207" s="63" t="s">
        <v>189</v>
      </c>
      <c r="J207" s="71">
        <v>0</v>
      </c>
      <c r="K207" s="63">
        <v>750000000</v>
      </c>
      <c r="L207" s="63" t="s">
        <v>506</v>
      </c>
      <c r="M207" s="63" t="s">
        <v>1920</v>
      </c>
      <c r="N207" s="72" t="s">
        <v>508</v>
      </c>
      <c r="O207" s="63" t="s">
        <v>222</v>
      </c>
      <c r="P207" s="63" t="s">
        <v>1184</v>
      </c>
      <c r="Q207" s="63" t="s">
        <v>1235</v>
      </c>
      <c r="R207" s="63">
        <v>796</v>
      </c>
      <c r="S207" s="75" t="s">
        <v>511</v>
      </c>
      <c r="T207" s="74">
        <v>80</v>
      </c>
      <c r="U207" s="73">
        <v>2866</v>
      </c>
      <c r="V207" s="77">
        <v>229280</v>
      </c>
      <c r="W207" s="77">
        <v>256793.60000000001</v>
      </c>
      <c r="X207" s="74"/>
      <c r="Y207" s="74">
        <v>2016</v>
      </c>
      <c r="Z207" s="63"/>
    </row>
    <row r="208" spans="3:26" s="48" customFormat="1" ht="180" customHeight="1" x14ac:dyDescent="0.25">
      <c r="C208" s="207" t="s">
        <v>1499</v>
      </c>
      <c r="D208" s="63" t="s">
        <v>501</v>
      </c>
      <c r="E208" s="63" t="s">
        <v>1197</v>
      </c>
      <c r="F208" s="63" t="s">
        <v>1198</v>
      </c>
      <c r="G208" s="63" t="s">
        <v>1199</v>
      </c>
      <c r="H208" s="63"/>
      <c r="I208" s="63" t="s">
        <v>189</v>
      </c>
      <c r="J208" s="71">
        <v>0.87</v>
      </c>
      <c r="K208" s="63">
        <v>750000000</v>
      </c>
      <c r="L208" s="63" t="s">
        <v>506</v>
      </c>
      <c r="M208" s="63" t="s">
        <v>1183</v>
      </c>
      <c r="N208" s="72" t="s">
        <v>508</v>
      </c>
      <c r="O208" s="63" t="s">
        <v>222</v>
      </c>
      <c r="P208" s="63" t="s">
        <v>1184</v>
      </c>
      <c r="Q208" s="63" t="s">
        <v>510</v>
      </c>
      <c r="R208" s="63">
        <v>796</v>
      </c>
      <c r="S208" s="75" t="s">
        <v>511</v>
      </c>
      <c r="T208" s="74">
        <v>80</v>
      </c>
      <c r="U208" s="73">
        <v>2866</v>
      </c>
      <c r="V208" s="77">
        <v>0</v>
      </c>
      <c r="W208" s="77">
        <v>0</v>
      </c>
      <c r="X208" s="74" t="s">
        <v>512</v>
      </c>
      <c r="Y208" s="74">
        <v>2016</v>
      </c>
      <c r="Z208" s="63" t="s">
        <v>1841</v>
      </c>
    </row>
    <row r="209" spans="3:26" s="48" customFormat="1" ht="180" customHeight="1" x14ac:dyDescent="0.25">
      <c r="C209" s="207" t="s">
        <v>1925</v>
      </c>
      <c r="D209" s="63" t="s">
        <v>501</v>
      </c>
      <c r="E209" s="63" t="s">
        <v>1197</v>
      </c>
      <c r="F209" s="63" t="s">
        <v>1198</v>
      </c>
      <c r="G209" s="63" t="s">
        <v>1199</v>
      </c>
      <c r="H209" s="63"/>
      <c r="I209" s="63" t="s">
        <v>189</v>
      </c>
      <c r="J209" s="71">
        <v>0</v>
      </c>
      <c r="K209" s="63">
        <v>750000000</v>
      </c>
      <c r="L209" s="63" t="s">
        <v>506</v>
      </c>
      <c r="M209" s="63" t="s">
        <v>1920</v>
      </c>
      <c r="N209" s="72" t="s">
        <v>508</v>
      </c>
      <c r="O209" s="63" t="s">
        <v>222</v>
      </c>
      <c r="P209" s="63" t="s">
        <v>1921</v>
      </c>
      <c r="Q209" s="63" t="s">
        <v>1235</v>
      </c>
      <c r="R209" s="63">
        <v>796</v>
      </c>
      <c r="S209" s="75" t="s">
        <v>511</v>
      </c>
      <c r="T209" s="74">
        <v>80</v>
      </c>
      <c r="U209" s="73">
        <v>2866</v>
      </c>
      <c r="V209" s="77">
        <v>0</v>
      </c>
      <c r="W209" s="77">
        <v>0</v>
      </c>
      <c r="X209" s="74"/>
      <c r="Y209" s="74">
        <v>2016</v>
      </c>
      <c r="Z209" s="63">
        <v>14</v>
      </c>
    </row>
    <row r="210" spans="3:26" s="48" customFormat="1" ht="180" customHeight="1" x14ac:dyDescent="0.25">
      <c r="C210" s="207" t="s">
        <v>2107</v>
      </c>
      <c r="D210" s="63" t="s">
        <v>501</v>
      </c>
      <c r="E210" s="63" t="s">
        <v>1197</v>
      </c>
      <c r="F210" s="63" t="s">
        <v>1198</v>
      </c>
      <c r="G210" s="63" t="s">
        <v>1199</v>
      </c>
      <c r="H210" s="63"/>
      <c r="I210" s="63" t="s">
        <v>189</v>
      </c>
      <c r="J210" s="71">
        <v>0</v>
      </c>
      <c r="K210" s="63">
        <v>750000000</v>
      </c>
      <c r="L210" s="63" t="s">
        <v>506</v>
      </c>
      <c r="M210" s="63" t="s">
        <v>1920</v>
      </c>
      <c r="N210" s="72" t="s">
        <v>508</v>
      </c>
      <c r="O210" s="63" t="s">
        <v>222</v>
      </c>
      <c r="P210" s="63" t="s">
        <v>1184</v>
      </c>
      <c r="Q210" s="63" t="s">
        <v>1235</v>
      </c>
      <c r="R210" s="63">
        <v>796</v>
      </c>
      <c r="S210" s="75" t="s">
        <v>511</v>
      </c>
      <c r="T210" s="74">
        <v>80</v>
      </c>
      <c r="U210" s="73">
        <v>2866</v>
      </c>
      <c r="V210" s="77">
        <v>229280</v>
      </c>
      <c r="W210" s="77">
        <v>256793.60000000001</v>
      </c>
      <c r="X210" s="74"/>
      <c r="Y210" s="74">
        <v>2016</v>
      </c>
      <c r="Z210" s="63"/>
    </row>
    <row r="211" spans="3:26" s="48" customFormat="1" ht="180" customHeight="1" x14ac:dyDescent="0.25">
      <c r="C211" s="207" t="s">
        <v>1500</v>
      </c>
      <c r="D211" s="63" t="s">
        <v>501</v>
      </c>
      <c r="E211" s="63" t="s">
        <v>1200</v>
      </c>
      <c r="F211" s="63" t="s">
        <v>1201</v>
      </c>
      <c r="G211" s="63" t="s">
        <v>1202</v>
      </c>
      <c r="H211" s="63"/>
      <c r="I211" s="63" t="s">
        <v>201</v>
      </c>
      <c r="J211" s="71">
        <v>0.86</v>
      </c>
      <c r="K211" s="63">
        <v>750000000</v>
      </c>
      <c r="L211" s="63" t="s">
        <v>506</v>
      </c>
      <c r="M211" s="63" t="s">
        <v>1183</v>
      </c>
      <c r="N211" s="72" t="s">
        <v>508</v>
      </c>
      <c r="O211" s="63" t="s">
        <v>222</v>
      </c>
      <c r="P211" s="63" t="s">
        <v>1184</v>
      </c>
      <c r="Q211" s="63" t="s">
        <v>510</v>
      </c>
      <c r="R211" s="63">
        <v>839</v>
      </c>
      <c r="S211" s="75" t="s">
        <v>1203</v>
      </c>
      <c r="T211" s="74">
        <v>80</v>
      </c>
      <c r="U211" s="73">
        <v>31813</v>
      </c>
      <c r="V211" s="77">
        <v>0</v>
      </c>
      <c r="W211" s="77">
        <v>0</v>
      </c>
      <c r="X211" s="74" t="s">
        <v>512</v>
      </c>
      <c r="Y211" s="74">
        <v>2016</v>
      </c>
      <c r="Z211" s="74" t="s">
        <v>1841</v>
      </c>
    </row>
    <row r="212" spans="3:26" s="48" customFormat="1" ht="180" customHeight="1" x14ac:dyDescent="0.25">
      <c r="C212" s="207" t="s">
        <v>1926</v>
      </c>
      <c r="D212" s="63" t="s">
        <v>501</v>
      </c>
      <c r="E212" s="63" t="s">
        <v>1200</v>
      </c>
      <c r="F212" s="63" t="s">
        <v>1201</v>
      </c>
      <c r="G212" s="63" t="s">
        <v>1202</v>
      </c>
      <c r="H212" s="63"/>
      <c r="I212" s="63" t="s">
        <v>201</v>
      </c>
      <c r="J212" s="71">
        <v>0</v>
      </c>
      <c r="K212" s="63">
        <v>750000000</v>
      </c>
      <c r="L212" s="63" t="s">
        <v>506</v>
      </c>
      <c r="M212" s="63" t="s">
        <v>1920</v>
      </c>
      <c r="N212" s="72" t="s">
        <v>508</v>
      </c>
      <c r="O212" s="63" t="s">
        <v>222</v>
      </c>
      <c r="P212" s="63" t="s">
        <v>1921</v>
      </c>
      <c r="Q212" s="63" t="s">
        <v>1235</v>
      </c>
      <c r="R212" s="63">
        <v>839</v>
      </c>
      <c r="S212" s="75" t="s">
        <v>1203</v>
      </c>
      <c r="T212" s="74">
        <v>80</v>
      </c>
      <c r="U212" s="73">
        <v>31813</v>
      </c>
      <c r="V212" s="77">
        <v>0</v>
      </c>
      <c r="W212" s="77">
        <v>0</v>
      </c>
      <c r="X212" s="74"/>
      <c r="Y212" s="74">
        <v>2016</v>
      </c>
      <c r="Z212" s="63">
        <v>14</v>
      </c>
    </row>
    <row r="213" spans="3:26" s="48" customFormat="1" ht="180" customHeight="1" x14ac:dyDescent="0.25">
      <c r="C213" s="207" t="s">
        <v>2108</v>
      </c>
      <c r="D213" s="63" t="s">
        <v>501</v>
      </c>
      <c r="E213" s="63" t="s">
        <v>1200</v>
      </c>
      <c r="F213" s="63" t="s">
        <v>1201</v>
      </c>
      <c r="G213" s="63" t="s">
        <v>1202</v>
      </c>
      <c r="H213" s="63"/>
      <c r="I213" s="63" t="s">
        <v>201</v>
      </c>
      <c r="J213" s="71">
        <v>0</v>
      </c>
      <c r="K213" s="63">
        <v>750000000</v>
      </c>
      <c r="L213" s="63" t="s">
        <v>506</v>
      </c>
      <c r="M213" s="63" t="s">
        <v>1920</v>
      </c>
      <c r="N213" s="72" t="s">
        <v>508</v>
      </c>
      <c r="O213" s="63" t="s">
        <v>222</v>
      </c>
      <c r="P213" s="63" t="s">
        <v>2103</v>
      </c>
      <c r="Q213" s="63" t="s">
        <v>1235</v>
      </c>
      <c r="R213" s="63">
        <v>839</v>
      </c>
      <c r="S213" s="75" t="s">
        <v>1203</v>
      </c>
      <c r="T213" s="74">
        <v>80</v>
      </c>
      <c r="U213" s="73">
        <v>31813</v>
      </c>
      <c r="V213" s="77">
        <v>2545040</v>
      </c>
      <c r="W213" s="77">
        <v>2850444.8</v>
      </c>
      <c r="X213" s="74"/>
      <c r="Y213" s="74">
        <v>2016</v>
      </c>
      <c r="Z213" s="63"/>
    </row>
    <row r="214" spans="3:26" s="48" customFormat="1" ht="180" customHeight="1" x14ac:dyDescent="0.25">
      <c r="C214" s="207" t="s">
        <v>1501</v>
      </c>
      <c r="D214" s="63" t="s">
        <v>501</v>
      </c>
      <c r="E214" s="161" t="s">
        <v>1204</v>
      </c>
      <c r="F214" s="161" t="s">
        <v>1205</v>
      </c>
      <c r="G214" s="161" t="s">
        <v>1206</v>
      </c>
      <c r="H214" s="163" t="s">
        <v>1207</v>
      </c>
      <c r="I214" s="63" t="s">
        <v>189</v>
      </c>
      <c r="J214" s="71">
        <v>0.55000000000000004</v>
      </c>
      <c r="K214" s="63">
        <v>750000000</v>
      </c>
      <c r="L214" s="63" t="s">
        <v>506</v>
      </c>
      <c r="M214" s="63" t="s">
        <v>1183</v>
      </c>
      <c r="N214" s="72" t="s">
        <v>508</v>
      </c>
      <c r="O214" s="93" t="s">
        <v>222</v>
      </c>
      <c r="P214" s="63" t="s">
        <v>1184</v>
      </c>
      <c r="Q214" s="63" t="s">
        <v>510</v>
      </c>
      <c r="R214" s="93">
        <v>796</v>
      </c>
      <c r="S214" s="75" t="s">
        <v>511</v>
      </c>
      <c r="T214" s="75">
        <v>80</v>
      </c>
      <c r="U214" s="73">
        <v>2389</v>
      </c>
      <c r="V214" s="77">
        <v>0</v>
      </c>
      <c r="W214" s="77">
        <v>0</v>
      </c>
      <c r="X214" s="74" t="s">
        <v>512</v>
      </c>
      <c r="Y214" s="74">
        <v>2016</v>
      </c>
      <c r="Z214" s="63" t="s">
        <v>1841</v>
      </c>
    </row>
    <row r="215" spans="3:26" s="48" customFormat="1" ht="180" customHeight="1" x14ac:dyDescent="0.25">
      <c r="C215" s="207" t="s">
        <v>1927</v>
      </c>
      <c r="D215" s="63" t="s">
        <v>501</v>
      </c>
      <c r="E215" s="161" t="s">
        <v>1204</v>
      </c>
      <c r="F215" s="161" t="s">
        <v>1205</v>
      </c>
      <c r="G215" s="161" t="s">
        <v>1206</v>
      </c>
      <c r="H215" s="163" t="s">
        <v>1207</v>
      </c>
      <c r="I215" s="63" t="s">
        <v>189</v>
      </c>
      <c r="J215" s="71">
        <v>0</v>
      </c>
      <c r="K215" s="63">
        <v>750000000</v>
      </c>
      <c r="L215" s="63" t="s">
        <v>506</v>
      </c>
      <c r="M215" s="63" t="s">
        <v>1920</v>
      </c>
      <c r="N215" s="72" t="s">
        <v>508</v>
      </c>
      <c r="O215" s="93" t="s">
        <v>222</v>
      </c>
      <c r="P215" s="63" t="s">
        <v>1921</v>
      </c>
      <c r="Q215" s="63" t="s">
        <v>1235</v>
      </c>
      <c r="R215" s="93">
        <v>796</v>
      </c>
      <c r="S215" s="75" t="s">
        <v>511</v>
      </c>
      <c r="T215" s="75">
        <v>80</v>
      </c>
      <c r="U215" s="73">
        <v>2389</v>
      </c>
      <c r="V215" s="77">
        <v>0</v>
      </c>
      <c r="W215" s="77">
        <v>0</v>
      </c>
      <c r="X215" s="74"/>
      <c r="Y215" s="74">
        <v>2016</v>
      </c>
      <c r="Z215" s="94">
        <v>14</v>
      </c>
    </row>
    <row r="216" spans="3:26" s="48" customFormat="1" ht="180" customHeight="1" x14ac:dyDescent="0.25">
      <c r="C216" s="207" t="s">
        <v>2109</v>
      </c>
      <c r="D216" s="63" t="s">
        <v>501</v>
      </c>
      <c r="E216" s="161" t="s">
        <v>1204</v>
      </c>
      <c r="F216" s="161" t="s">
        <v>1205</v>
      </c>
      <c r="G216" s="161" t="s">
        <v>1206</v>
      </c>
      <c r="H216" s="163" t="s">
        <v>1207</v>
      </c>
      <c r="I216" s="63" t="s">
        <v>189</v>
      </c>
      <c r="J216" s="71">
        <v>0</v>
      </c>
      <c r="K216" s="63">
        <v>750000000</v>
      </c>
      <c r="L216" s="63" t="s">
        <v>506</v>
      </c>
      <c r="M216" s="63" t="s">
        <v>1920</v>
      </c>
      <c r="N216" s="72" t="s">
        <v>508</v>
      </c>
      <c r="O216" s="93" t="s">
        <v>222</v>
      </c>
      <c r="P216" s="63" t="s">
        <v>1184</v>
      </c>
      <c r="Q216" s="63" t="s">
        <v>1235</v>
      </c>
      <c r="R216" s="93">
        <v>796</v>
      </c>
      <c r="S216" s="75" t="s">
        <v>511</v>
      </c>
      <c r="T216" s="75">
        <v>80</v>
      </c>
      <c r="U216" s="73">
        <v>2389</v>
      </c>
      <c r="V216" s="77">
        <v>191120</v>
      </c>
      <c r="W216" s="77">
        <v>214054.39999999999</v>
      </c>
      <c r="X216" s="74"/>
      <c r="Y216" s="74">
        <v>2016</v>
      </c>
      <c r="Z216" s="94"/>
    </row>
    <row r="217" spans="3:26" s="48" customFormat="1" ht="180" customHeight="1" x14ac:dyDescent="0.25">
      <c r="C217" s="207" t="s">
        <v>1502</v>
      </c>
      <c r="D217" s="63" t="s">
        <v>501</v>
      </c>
      <c r="E217" s="135" t="s">
        <v>1208</v>
      </c>
      <c r="F217" s="161" t="s">
        <v>1209</v>
      </c>
      <c r="G217" s="94" t="s">
        <v>1210</v>
      </c>
      <c r="H217" s="163" t="s">
        <v>1211</v>
      </c>
      <c r="I217" s="63" t="s">
        <v>189</v>
      </c>
      <c r="J217" s="71">
        <v>0.83199999999999996</v>
      </c>
      <c r="K217" s="63">
        <v>750000000</v>
      </c>
      <c r="L217" s="63" t="s">
        <v>506</v>
      </c>
      <c r="M217" s="63" t="s">
        <v>1183</v>
      </c>
      <c r="N217" s="72" t="s">
        <v>508</v>
      </c>
      <c r="O217" s="93" t="s">
        <v>222</v>
      </c>
      <c r="P217" s="63" t="s">
        <v>1184</v>
      </c>
      <c r="Q217" s="63" t="s">
        <v>510</v>
      </c>
      <c r="R217" s="93">
        <v>796</v>
      </c>
      <c r="S217" s="75" t="s">
        <v>511</v>
      </c>
      <c r="T217" s="75">
        <v>80</v>
      </c>
      <c r="U217" s="73">
        <v>4777</v>
      </c>
      <c r="V217" s="77">
        <v>0</v>
      </c>
      <c r="W217" s="77">
        <v>0</v>
      </c>
      <c r="X217" s="93" t="s">
        <v>512</v>
      </c>
      <c r="Y217" s="74">
        <v>2016</v>
      </c>
      <c r="Z217" s="63" t="s">
        <v>1841</v>
      </c>
    </row>
    <row r="218" spans="3:26" s="48" customFormat="1" ht="180" customHeight="1" x14ac:dyDescent="0.25">
      <c r="C218" s="207" t="s">
        <v>1928</v>
      </c>
      <c r="D218" s="63" t="s">
        <v>501</v>
      </c>
      <c r="E218" s="135" t="s">
        <v>1208</v>
      </c>
      <c r="F218" s="161" t="s">
        <v>1209</v>
      </c>
      <c r="G218" s="94" t="s">
        <v>1210</v>
      </c>
      <c r="H218" s="163" t="s">
        <v>1211</v>
      </c>
      <c r="I218" s="63" t="s">
        <v>189</v>
      </c>
      <c r="J218" s="71">
        <v>0</v>
      </c>
      <c r="K218" s="63">
        <v>750000000</v>
      </c>
      <c r="L218" s="63" t="s">
        <v>506</v>
      </c>
      <c r="M218" s="63" t="s">
        <v>1920</v>
      </c>
      <c r="N218" s="72" t="s">
        <v>508</v>
      </c>
      <c r="O218" s="93" t="s">
        <v>222</v>
      </c>
      <c r="P218" s="63" t="s">
        <v>1921</v>
      </c>
      <c r="Q218" s="63" t="s">
        <v>1235</v>
      </c>
      <c r="R218" s="93">
        <v>796</v>
      </c>
      <c r="S218" s="75" t="s">
        <v>511</v>
      </c>
      <c r="T218" s="75">
        <v>80</v>
      </c>
      <c r="U218" s="73">
        <v>4777</v>
      </c>
      <c r="V218" s="77">
        <v>0</v>
      </c>
      <c r="W218" s="77">
        <v>0</v>
      </c>
      <c r="X218" s="93"/>
      <c r="Y218" s="74">
        <v>2016</v>
      </c>
      <c r="Z218" s="94">
        <v>14</v>
      </c>
    </row>
    <row r="219" spans="3:26" s="48" customFormat="1" ht="180" customHeight="1" x14ac:dyDescent="0.25">
      <c r="C219" s="207" t="s">
        <v>2110</v>
      </c>
      <c r="D219" s="63" t="s">
        <v>501</v>
      </c>
      <c r="E219" s="135" t="s">
        <v>1208</v>
      </c>
      <c r="F219" s="161" t="s">
        <v>1209</v>
      </c>
      <c r="G219" s="94" t="s">
        <v>1210</v>
      </c>
      <c r="H219" s="163" t="s">
        <v>1211</v>
      </c>
      <c r="I219" s="63" t="s">
        <v>189</v>
      </c>
      <c r="J219" s="71">
        <v>0</v>
      </c>
      <c r="K219" s="63">
        <v>750000000</v>
      </c>
      <c r="L219" s="63" t="s">
        <v>506</v>
      </c>
      <c r="M219" s="63" t="s">
        <v>1920</v>
      </c>
      <c r="N219" s="72" t="s">
        <v>508</v>
      </c>
      <c r="O219" s="93" t="s">
        <v>222</v>
      </c>
      <c r="P219" s="63" t="s">
        <v>2103</v>
      </c>
      <c r="Q219" s="63" t="s">
        <v>1235</v>
      </c>
      <c r="R219" s="93">
        <v>796</v>
      </c>
      <c r="S219" s="75" t="s">
        <v>511</v>
      </c>
      <c r="T219" s="75">
        <v>80</v>
      </c>
      <c r="U219" s="73">
        <v>4777</v>
      </c>
      <c r="V219" s="77">
        <v>382160</v>
      </c>
      <c r="W219" s="77">
        <v>428019.20000000001</v>
      </c>
      <c r="X219" s="93"/>
      <c r="Y219" s="74">
        <v>2016</v>
      </c>
      <c r="Z219" s="94"/>
    </row>
    <row r="220" spans="3:26" s="48" customFormat="1" ht="180" customHeight="1" x14ac:dyDescent="0.25">
      <c r="C220" s="399" t="s">
        <v>1503</v>
      </c>
      <c r="D220" s="400" t="s">
        <v>501</v>
      </c>
      <c r="E220" s="389" t="s">
        <v>1212</v>
      </c>
      <c r="F220" s="393" t="s">
        <v>1213</v>
      </c>
      <c r="G220" s="390" t="s">
        <v>1214</v>
      </c>
      <c r="H220" s="391"/>
      <c r="I220" s="393" t="s">
        <v>189</v>
      </c>
      <c r="J220" s="401">
        <v>0</v>
      </c>
      <c r="K220" s="166">
        <v>750000000</v>
      </c>
      <c r="L220" s="166" t="s">
        <v>506</v>
      </c>
      <c r="M220" s="166" t="s">
        <v>1183</v>
      </c>
      <c r="N220" s="392" t="s">
        <v>508</v>
      </c>
      <c r="O220" s="393" t="s">
        <v>222</v>
      </c>
      <c r="P220" s="166" t="s">
        <v>1184</v>
      </c>
      <c r="Q220" s="166" t="s">
        <v>528</v>
      </c>
      <c r="R220" s="394">
        <v>796</v>
      </c>
      <c r="S220" s="395" t="s">
        <v>511</v>
      </c>
      <c r="T220" s="395">
        <v>80</v>
      </c>
      <c r="U220" s="396">
        <v>2388</v>
      </c>
      <c r="V220" s="397">
        <v>0</v>
      </c>
      <c r="W220" s="397">
        <v>0</v>
      </c>
      <c r="X220" s="393"/>
      <c r="Y220" s="398">
        <v>2016</v>
      </c>
      <c r="Z220" s="390">
        <v>11</v>
      </c>
    </row>
    <row r="221" spans="3:26" s="48" customFormat="1" ht="180" customHeight="1" x14ac:dyDescent="0.25">
      <c r="C221" s="208" t="s">
        <v>2111</v>
      </c>
      <c r="D221" s="94" t="s">
        <v>501</v>
      </c>
      <c r="E221" s="135" t="s">
        <v>1212</v>
      </c>
      <c r="F221" s="93" t="s">
        <v>1213</v>
      </c>
      <c r="G221" s="94" t="s">
        <v>1214</v>
      </c>
      <c r="H221" s="163"/>
      <c r="I221" s="93" t="s">
        <v>189</v>
      </c>
      <c r="J221" s="155">
        <v>0</v>
      </c>
      <c r="K221" s="63">
        <v>750000000</v>
      </c>
      <c r="L221" s="63" t="s">
        <v>506</v>
      </c>
      <c r="M221" s="63" t="s">
        <v>1920</v>
      </c>
      <c r="N221" s="72" t="s">
        <v>508</v>
      </c>
      <c r="O221" s="93" t="s">
        <v>222</v>
      </c>
      <c r="P221" s="63" t="s">
        <v>1184</v>
      </c>
      <c r="Q221" s="63" t="s">
        <v>528</v>
      </c>
      <c r="R221" s="93">
        <v>796</v>
      </c>
      <c r="S221" s="75" t="s">
        <v>511</v>
      </c>
      <c r="T221" s="75">
        <v>80</v>
      </c>
      <c r="U221" s="73">
        <v>2388</v>
      </c>
      <c r="V221" s="77">
        <v>191040</v>
      </c>
      <c r="W221" s="77">
        <v>213964.80000000002</v>
      </c>
      <c r="X221" s="93"/>
      <c r="Y221" s="74">
        <v>2016</v>
      </c>
      <c r="Z221" s="94"/>
    </row>
    <row r="222" spans="3:26" s="48" customFormat="1" ht="180" customHeight="1" x14ac:dyDescent="0.25">
      <c r="C222" s="402" t="s">
        <v>1504</v>
      </c>
      <c r="D222" s="256" t="s">
        <v>501</v>
      </c>
      <c r="E222" s="256" t="s">
        <v>1215</v>
      </c>
      <c r="F222" s="256" t="s">
        <v>1216</v>
      </c>
      <c r="G222" s="256" t="s">
        <v>1217</v>
      </c>
      <c r="H222" s="256" t="s">
        <v>1218</v>
      </c>
      <c r="I222" s="256" t="s">
        <v>189</v>
      </c>
      <c r="J222" s="257">
        <v>0</v>
      </c>
      <c r="K222" s="127">
        <v>750000000</v>
      </c>
      <c r="L222" s="127" t="s">
        <v>506</v>
      </c>
      <c r="M222" s="256" t="s">
        <v>1184</v>
      </c>
      <c r="N222" s="258" t="s">
        <v>508</v>
      </c>
      <c r="O222" s="149" t="s">
        <v>222</v>
      </c>
      <c r="P222" s="149" t="s">
        <v>396</v>
      </c>
      <c r="Q222" s="127" t="s">
        <v>516</v>
      </c>
      <c r="R222" s="149">
        <v>796</v>
      </c>
      <c r="S222" s="259" t="s">
        <v>511</v>
      </c>
      <c r="T222" s="259">
        <v>311</v>
      </c>
      <c r="U222" s="260">
        <v>1500</v>
      </c>
      <c r="V222" s="261">
        <v>0</v>
      </c>
      <c r="W222" s="261">
        <v>0</v>
      </c>
      <c r="X222" s="149"/>
      <c r="Y222" s="173">
        <v>2016</v>
      </c>
      <c r="Z222" s="152">
        <v>11</v>
      </c>
    </row>
    <row r="223" spans="3:26" s="48" customFormat="1" ht="180" customHeight="1" x14ac:dyDescent="0.25">
      <c r="C223" s="402" t="s">
        <v>2112</v>
      </c>
      <c r="D223" s="256" t="s">
        <v>501</v>
      </c>
      <c r="E223" s="256" t="s">
        <v>1215</v>
      </c>
      <c r="F223" s="256" t="s">
        <v>1216</v>
      </c>
      <c r="G223" s="256" t="s">
        <v>1217</v>
      </c>
      <c r="H223" s="256" t="s">
        <v>1218</v>
      </c>
      <c r="I223" s="256" t="s">
        <v>189</v>
      </c>
      <c r="J223" s="257">
        <v>0</v>
      </c>
      <c r="K223" s="127">
        <v>750000000</v>
      </c>
      <c r="L223" s="127" t="s">
        <v>506</v>
      </c>
      <c r="M223" s="256" t="s">
        <v>2113</v>
      </c>
      <c r="N223" s="258" t="s">
        <v>508</v>
      </c>
      <c r="O223" s="149" t="s">
        <v>222</v>
      </c>
      <c r="P223" s="149" t="s">
        <v>396</v>
      </c>
      <c r="Q223" s="127" t="s">
        <v>516</v>
      </c>
      <c r="R223" s="149">
        <v>796</v>
      </c>
      <c r="S223" s="259" t="s">
        <v>511</v>
      </c>
      <c r="T223" s="259">
        <v>311</v>
      </c>
      <c r="U223" s="260">
        <v>1500</v>
      </c>
      <c r="V223" s="261">
        <v>466500</v>
      </c>
      <c r="W223" s="261">
        <v>522480.00000000006</v>
      </c>
      <c r="X223" s="149"/>
      <c r="Y223" s="173">
        <v>2016</v>
      </c>
      <c r="Z223" s="152"/>
    </row>
    <row r="224" spans="3:26" s="48" customFormat="1" ht="180" customHeight="1" x14ac:dyDescent="0.25">
      <c r="C224" s="207" t="s">
        <v>1505</v>
      </c>
      <c r="D224" s="160" t="s">
        <v>501</v>
      </c>
      <c r="E224" s="160" t="s">
        <v>1219</v>
      </c>
      <c r="F224" s="160" t="s">
        <v>1216</v>
      </c>
      <c r="G224" s="160" t="s">
        <v>1217</v>
      </c>
      <c r="H224" s="160" t="s">
        <v>1220</v>
      </c>
      <c r="I224" s="160" t="s">
        <v>189</v>
      </c>
      <c r="J224" s="262">
        <v>0</v>
      </c>
      <c r="K224" s="63">
        <v>750000000</v>
      </c>
      <c r="L224" s="63" t="s">
        <v>506</v>
      </c>
      <c r="M224" s="160" t="s">
        <v>1184</v>
      </c>
      <c r="N224" s="72" t="s">
        <v>508</v>
      </c>
      <c r="O224" s="93" t="s">
        <v>222</v>
      </c>
      <c r="P224" s="93" t="s">
        <v>396</v>
      </c>
      <c r="Q224" s="63" t="s">
        <v>516</v>
      </c>
      <c r="R224" s="149">
        <v>796</v>
      </c>
      <c r="S224" s="75" t="s">
        <v>511</v>
      </c>
      <c r="T224" s="75">
        <v>15</v>
      </c>
      <c r="U224" s="73">
        <v>17110</v>
      </c>
      <c r="V224" s="77">
        <v>0</v>
      </c>
      <c r="W224" s="77">
        <v>0</v>
      </c>
      <c r="X224" s="93"/>
      <c r="Y224" s="74">
        <v>2016</v>
      </c>
      <c r="Z224" s="94">
        <v>11</v>
      </c>
    </row>
    <row r="225" spans="3:26" s="48" customFormat="1" ht="180" customHeight="1" x14ac:dyDescent="0.25">
      <c r="C225" s="207" t="s">
        <v>2114</v>
      </c>
      <c r="D225" s="160" t="s">
        <v>501</v>
      </c>
      <c r="E225" s="160" t="s">
        <v>1219</v>
      </c>
      <c r="F225" s="160" t="s">
        <v>1216</v>
      </c>
      <c r="G225" s="160" t="s">
        <v>1217</v>
      </c>
      <c r="H225" s="160" t="s">
        <v>1220</v>
      </c>
      <c r="I225" s="160" t="s">
        <v>189</v>
      </c>
      <c r="J225" s="262">
        <v>0</v>
      </c>
      <c r="K225" s="63">
        <v>750000000</v>
      </c>
      <c r="L225" s="63" t="s">
        <v>506</v>
      </c>
      <c r="M225" s="160" t="s">
        <v>1921</v>
      </c>
      <c r="N225" s="72" t="s">
        <v>508</v>
      </c>
      <c r="O225" s="93" t="s">
        <v>222</v>
      </c>
      <c r="P225" s="93" t="s">
        <v>396</v>
      </c>
      <c r="Q225" s="63" t="s">
        <v>516</v>
      </c>
      <c r="R225" s="149">
        <v>796</v>
      </c>
      <c r="S225" s="75" t="s">
        <v>511</v>
      </c>
      <c r="T225" s="75">
        <v>15</v>
      </c>
      <c r="U225" s="73">
        <v>17110</v>
      </c>
      <c r="V225" s="77">
        <v>256650</v>
      </c>
      <c r="W225" s="77">
        <v>287448</v>
      </c>
      <c r="X225" s="93"/>
      <c r="Y225" s="74">
        <v>2016</v>
      </c>
      <c r="Z225" s="94"/>
    </row>
    <row r="226" spans="3:26" s="48" customFormat="1" ht="180" customHeight="1" x14ac:dyDescent="0.25">
      <c r="C226" s="207" t="s">
        <v>1506</v>
      </c>
      <c r="D226" s="63" t="s">
        <v>501</v>
      </c>
      <c r="E226" s="62" t="s">
        <v>1221</v>
      </c>
      <c r="F226" s="62" t="s">
        <v>1222</v>
      </c>
      <c r="G226" s="62" t="s">
        <v>1223</v>
      </c>
      <c r="H226" s="263" t="s">
        <v>1224</v>
      </c>
      <c r="I226" s="93" t="s">
        <v>201</v>
      </c>
      <c r="J226" s="155">
        <v>0.5</v>
      </c>
      <c r="K226" s="63">
        <v>750000000</v>
      </c>
      <c r="L226" s="63" t="s">
        <v>506</v>
      </c>
      <c r="M226" s="160" t="s">
        <v>1225</v>
      </c>
      <c r="N226" s="72" t="s">
        <v>508</v>
      </c>
      <c r="O226" s="93" t="s">
        <v>222</v>
      </c>
      <c r="P226" s="63" t="s">
        <v>1226</v>
      </c>
      <c r="Q226" s="63" t="s">
        <v>510</v>
      </c>
      <c r="R226" s="74">
        <v>5111</v>
      </c>
      <c r="S226" s="75" t="s">
        <v>1227</v>
      </c>
      <c r="T226" s="109">
        <v>1218</v>
      </c>
      <c r="U226" s="73">
        <v>710</v>
      </c>
      <c r="V226" s="77">
        <v>0</v>
      </c>
      <c r="W226" s="77">
        <v>0</v>
      </c>
      <c r="X226" s="93" t="s">
        <v>512</v>
      </c>
      <c r="Y226" s="74">
        <v>2016</v>
      </c>
      <c r="Z226" s="63" t="s">
        <v>1929</v>
      </c>
    </row>
    <row r="227" spans="3:26" s="48" customFormat="1" ht="180" customHeight="1" x14ac:dyDescent="0.25">
      <c r="C227" s="207" t="s">
        <v>1932</v>
      </c>
      <c r="D227" s="63" t="s">
        <v>501</v>
      </c>
      <c r="E227" s="62" t="s">
        <v>1221</v>
      </c>
      <c r="F227" s="62" t="s">
        <v>1222</v>
      </c>
      <c r="G227" s="62" t="s">
        <v>1223</v>
      </c>
      <c r="H227" s="263" t="s">
        <v>1224</v>
      </c>
      <c r="I227" s="93" t="s">
        <v>201</v>
      </c>
      <c r="J227" s="155">
        <v>0</v>
      </c>
      <c r="K227" s="63">
        <v>750000000</v>
      </c>
      <c r="L227" s="63" t="s">
        <v>506</v>
      </c>
      <c r="M227" s="160" t="s">
        <v>1930</v>
      </c>
      <c r="N227" s="72" t="s">
        <v>508</v>
      </c>
      <c r="O227" s="93" t="s">
        <v>222</v>
      </c>
      <c r="P227" s="63" t="s">
        <v>1931</v>
      </c>
      <c r="Q227" s="63" t="s">
        <v>1235</v>
      </c>
      <c r="R227" s="74">
        <v>5111</v>
      </c>
      <c r="S227" s="75" t="s">
        <v>1227</v>
      </c>
      <c r="T227" s="109">
        <v>1218</v>
      </c>
      <c r="U227" s="73">
        <v>710</v>
      </c>
      <c r="V227" s="77">
        <v>864780</v>
      </c>
      <c r="W227" s="77">
        <v>968553.6</v>
      </c>
      <c r="X227" s="93"/>
      <c r="Y227" s="74">
        <v>2016</v>
      </c>
      <c r="Z227" s="94"/>
    </row>
    <row r="228" spans="3:26" s="48" customFormat="1" ht="180" customHeight="1" x14ac:dyDescent="0.25">
      <c r="C228" s="207" t="s">
        <v>1507</v>
      </c>
      <c r="D228" s="63" t="s">
        <v>501</v>
      </c>
      <c r="E228" s="62" t="s">
        <v>1228</v>
      </c>
      <c r="F228" s="94" t="s">
        <v>1222</v>
      </c>
      <c r="G228" s="62" t="s">
        <v>1229</v>
      </c>
      <c r="H228" s="263" t="s">
        <v>1230</v>
      </c>
      <c r="I228" s="93" t="s">
        <v>201</v>
      </c>
      <c r="J228" s="155">
        <v>0.5</v>
      </c>
      <c r="K228" s="63">
        <v>750000000</v>
      </c>
      <c r="L228" s="63" t="s">
        <v>506</v>
      </c>
      <c r="M228" s="160" t="s">
        <v>1225</v>
      </c>
      <c r="N228" s="72" t="s">
        <v>508</v>
      </c>
      <c r="O228" s="93" t="s">
        <v>222</v>
      </c>
      <c r="P228" s="63" t="s">
        <v>1226</v>
      </c>
      <c r="Q228" s="63" t="s">
        <v>510</v>
      </c>
      <c r="R228" s="74">
        <v>5111</v>
      </c>
      <c r="S228" s="75" t="s">
        <v>1227</v>
      </c>
      <c r="T228" s="94">
        <v>174</v>
      </c>
      <c r="U228" s="73">
        <v>1420</v>
      </c>
      <c r="V228" s="77">
        <v>0</v>
      </c>
      <c r="W228" s="77">
        <v>0</v>
      </c>
      <c r="X228" s="93" t="s">
        <v>512</v>
      </c>
      <c r="Y228" s="74">
        <v>2016</v>
      </c>
      <c r="Z228" s="63" t="s">
        <v>1929</v>
      </c>
    </row>
    <row r="229" spans="3:26" s="48" customFormat="1" ht="180" customHeight="1" x14ac:dyDescent="0.25">
      <c r="C229" s="207" t="s">
        <v>1933</v>
      </c>
      <c r="D229" s="63" t="s">
        <v>501</v>
      </c>
      <c r="E229" s="62" t="s">
        <v>1228</v>
      </c>
      <c r="F229" s="94" t="s">
        <v>1222</v>
      </c>
      <c r="G229" s="62" t="s">
        <v>1229</v>
      </c>
      <c r="H229" s="263" t="s">
        <v>1230</v>
      </c>
      <c r="I229" s="93" t="s">
        <v>201</v>
      </c>
      <c r="J229" s="349">
        <v>0</v>
      </c>
      <c r="K229" s="63">
        <v>750000000</v>
      </c>
      <c r="L229" s="63" t="s">
        <v>506</v>
      </c>
      <c r="M229" s="160" t="s">
        <v>1930</v>
      </c>
      <c r="N229" s="72" t="s">
        <v>508</v>
      </c>
      <c r="O229" s="93" t="s">
        <v>222</v>
      </c>
      <c r="P229" s="63" t="s">
        <v>1931</v>
      </c>
      <c r="Q229" s="63" t="s">
        <v>1235</v>
      </c>
      <c r="R229" s="173">
        <v>5111</v>
      </c>
      <c r="S229" s="75" t="s">
        <v>1227</v>
      </c>
      <c r="T229" s="94">
        <v>174</v>
      </c>
      <c r="U229" s="73">
        <v>1420</v>
      </c>
      <c r="V229" s="77">
        <v>247080</v>
      </c>
      <c r="W229" s="77">
        <v>276729.59999999998</v>
      </c>
      <c r="X229" s="93"/>
      <c r="Y229" s="74">
        <v>2016</v>
      </c>
      <c r="Z229" s="94"/>
    </row>
    <row r="230" spans="3:26" s="48" customFormat="1" ht="180" customHeight="1" x14ac:dyDescent="0.25">
      <c r="C230" s="207" t="s">
        <v>1508</v>
      </c>
      <c r="D230" s="72" t="s">
        <v>501</v>
      </c>
      <c r="E230" s="72" t="s">
        <v>1231</v>
      </c>
      <c r="F230" s="72" t="s">
        <v>1232</v>
      </c>
      <c r="G230" s="72" t="s">
        <v>1233</v>
      </c>
      <c r="H230" s="72"/>
      <c r="I230" s="93" t="s">
        <v>189</v>
      </c>
      <c r="J230" s="71">
        <v>0</v>
      </c>
      <c r="K230" s="63">
        <v>750000000</v>
      </c>
      <c r="L230" s="63" t="s">
        <v>506</v>
      </c>
      <c r="M230" s="264" t="s">
        <v>766</v>
      </c>
      <c r="N230" s="72" t="s">
        <v>508</v>
      </c>
      <c r="O230" s="72" t="s">
        <v>222</v>
      </c>
      <c r="P230" s="72" t="s">
        <v>1234</v>
      </c>
      <c r="Q230" s="63" t="s">
        <v>1235</v>
      </c>
      <c r="R230" s="72">
        <v>778</v>
      </c>
      <c r="S230" s="72" t="s">
        <v>866</v>
      </c>
      <c r="T230" s="72">
        <v>313</v>
      </c>
      <c r="U230" s="73">
        <v>600</v>
      </c>
      <c r="V230" s="77">
        <v>187800</v>
      </c>
      <c r="W230" s="77">
        <v>210336</v>
      </c>
      <c r="X230" s="72"/>
      <c r="Y230" s="74">
        <v>2016</v>
      </c>
      <c r="Z230" s="63"/>
    </row>
    <row r="231" spans="3:26" s="48" customFormat="1" ht="180" customHeight="1" x14ac:dyDescent="0.25">
      <c r="C231" s="207" t="s">
        <v>1509</v>
      </c>
      <c r="D231" s="72" t="s">
        <v>501</v>
      </c>
      <c r="E231" s="72" t="s">
        <v>1236</v>
      </c>
      <c r="F231" s="72" t="s">
        <v>1237</v>
      </c>
      <c r="G231" s="72" t="s">
        <v>1238</v>
      </c>
      <c r="H231" s="72" t="s">
        <v>1239</v>
      </c>
      <c r="I231" s="93" t="s">
        <v>189</v>
      </c>
      <c r="J231" s="71">
        <v>0</v>
      </c>
      <c r="K231" s="63">
        <v>750000000</v>
      </c>
      <c r="L231" s="63" t="s">
        <v>506</v>
      </c>
      <c r="M231" s="264" t="s">
        <v>766</v>
      </c>
      <c r="N231" s="72" t="s">
        <v>508</v>
      </c>
      <c r="O231" s="72" t="s">
        <v>222</v>
      </c>
      <c r="P231" s="72" t="s">
        <v>1234</v>
      </c>
      <c r="Q231" s="63" t="s">
        <v>1235</v>
      </c>
      <c r="R231" s="72" t="s">
        <v>453</v>
      </c>
      <c r="S231" s="72" t="s">
        <v>511</v>
      </c>
      <c r="T231" s="72">
        <v>156</v>
      </c>
      <c r="U231" s="73">
        <v>2053</v>
      </c>
      <c r="V231" s="77">
        <v>320268</v>
      </c>
      <c r="W231" s="77">
        <v>358700.16</v>
      </c>
      <c r="X231" s="72"/>
      <c r="Y231" s="74">
        <v>2016</v>
      </c>
      <c r="Z231" s="63"/>
    </row>
    <row r="232" spans="3:26" s="48" customFormat="1" ht="180" customHeight="1" x14ac:dyDescent="0.25">
      <c r="C232" s="207" t="s">
        <v>1510</v>
      </c>
      <c r="D232" s="72" t="s">
        <v>501</v>
      </c>
      <c r="E232" s="72" t="s">
        <v>1240</v>
      </c>
      <c r="F232" s="72" t="s">
        <v>1241</v>
      </c>
      <c r="G232" s="72" t="s">
        <v>1242</v>
      </c>
      <c r="H232" s="72"/>
      <c r="I232" s="93" t="s">
        <v>189</v>
      </c>
      <c r="J232" s="71">
        <v>0</v>
      </c>
      <c r="K232" s="63">
        <v>750000000</v>
      </c>
      <c r="L232" s="63" t="s">
        <v>506</v>
      </c>
      <c r="M232" s="264" t="s">
        <v>766</v>
      </c>
      <c r="N232" s="72" t="s">
        <v>508</v>
      </c>
      <c r="O232" s="72" t="s">
        <v>222</v>
      </c>
      <c r="P232" s="72" t="s">
        <v>1234</v>
      </c>
      <c r="Q232" s="63" t="s">
        <v>1235</v>
      </c>
      <c r="R232" s="72">
        <v>796</v>
      </c>
      <c r="S232" s="72" t="s">
        <v>511</v>
      </c>
      <c r="T232" s="72">
        <v>18</v>
      </c>
      <c r="U232" s="73">
        <v>727</v>
      </c>
      <c r="V232" s="77">
        <v>13086</v>
      </c>
      <c r="W232" s="77">
        <v>14656.32</v>
      </c>
      <c r="X232" s="72"/>
      <c r="Y232" s="74">
        <v>2016</v>
      </c>
      <c r="Z232" s="63"/>
    </row>
    <row r="233" spans="3:26" s="48" customFormat="1" ht="180" customHeight="1" x14ac:dyDescent="0.25">
      <c r="C233" s="207" t="s">
        <v>1511</v>
      </c>
      <c r="D233" s="72" t="s">
        <v>501</v>
      </c>
      <c r="E233" s="72" t="s">
        <v>1243</v>
      </c>
      <c r="F233" s="72" t="s">
        <v>1244</v>
      </c>
      <c r="G233" s="72" t="s">
        <v>1245</v>
      </c>
      <c r="H233" s="72"/>
      <c r="I233" s="93" t="s">
        <v>189</v>
      </c>
      <c r="J233" s="71">
        <v>0</v>
      </c>
      <c r="K233" s="63">
        <v>750000000</v>
      </c>
      <c r="L233" s="63" t="s">
        <v>506</v>
      </c>
      <c r="M233" s="264" t="s">
        <v>766</v>
      </c>
      <c r="N233" s="72" t="s">
        <v>508</v>
      </c>
      <c r="O233" s="72" t="s">
        <v>222</v>
      </c>
      <c r="P233" s="72" t="s">
        <v>1234</v>
      </c>
      <c r="Q233" s="63" t="s">
        <v>1235</v>
      </c>
      <c r="R233" s="72" t="s">
        <v>453</v>
      </c>
      <c r="S233" s="72" t="s">
        <v>511</v>
      </c>
      <c r="T233" s="72">
        <v>17</v>
      </c>
      <c r="U233" s="73">
        <v>1160</v>
      </c>
      <c r="V233" s="77">
        <v>19720</v>
      </c>
      <c r="W233" s="77">
        <v>22086.400000000001</v>
      </c>
      <c r="X233" s="72"/>
      <c r="Y233" s="74">
        <v>2016</v>
      </c>
      <c r="Z233" s="63"/>
    </row>
    <row r="234" spans="3:26" s="48" customFormat="1" ht="180" customHeight="1" x14ac:dyDescent="0.25">
      <c r="C234" s="207" t="s">
        <v>1512</v>
      </c>
      <c r="D234" s="72" t="s">
        <v>501</v>
      </c>
      <c r="E234" s="72" t="s">
        <v>1246</v>
      </c>
      <c r="F234" s="72" t="s">
        <v>1222</v>
      </c>
      <c r="G234" s="72" t="s">
        <v>1247</v>
      </c>
      <c r="H234" s="72" t="s">
        <v>1248</v>
      </c>
      <c r="I234" s="93" t="s">
        <v>189</v>
      </c>
      <c r="J234" s="71">
        <v>0</v>
      </c>
      <c r="K234" s="63">
        <v>750000000</v>
      </c>
      <c r="L234" s="63" t="s">
        <v>506</v>
      </c>
      <c r="M234" s="264" t="s">
        <v>766</v>
      </c>
      <c r="N234" s="72" t="s">
        <v>508</v>
      </c>
      <c r="O234" s="72" t="s">
        <v>222</v>
      </c>
      <c r="P234" s="72" t="s">
        <v>1234</v>
      </c>
      <c r="Q234" s="63" t="s">
        <v>1235</v>
      </c>
      <c r="R234" s="72">
        <v>796</v>
      </c>
      <c r="S234" s="72" t="s">
        <v>511</v>
      </c>
      <c r="T234" s="72">
        <v>200</v>
      </c>
      <c r="U234" s="73">
        <v>420</v>
      </c>
      <c r="V234" s="77">
        <v>84000</v>
      </c>
      <c r="W234" s="77">
        <v>94080</v>
      </c>
      <c r="X234" s="72"/>
      <c r="Y234" s="74">
        <v>2016</v>
      </c>
      <c r="Z234" s="63"/>
    </row>
    <row r="235" spans="3:26" s="48" customFormat="1" ht="180" customHeight="1" x14ac:dyDescent="0.25">
      <c r="C235" s="207" t="s">
        <v>1513</v>
      </c>
      <c r="D235" s="72" t="s">
        <v>501</v>
      </c>
      <c r="E235" s="72" t="s">
        <v>1249</v>
      </c>
      <c r="F235" s="72" t="s">
        <v>1250</v>
      </c>
      <c r="G235" s="72" t="s">
        <v>1632</v>
      </c>
      <c r="H235" s="72"/>
      <c r="I235" s="93" t="s">
        <v>189</v>
      </c>
      <c r="J235" s="71">
        <v>0</v>
      </c>
      <c r="K235" s="63">
        <v>750000000</v>
      </c>
      <c r="L235" s="63" t="s">
        <v>506</v>
      </c>
      <c r="M235" s="264" t="s">
        <v>766</v>
      </c>
      <c r="N235" s="72" t="s">
        <v>508</v>
      </c>
      <c r="O235" s="72" t="s">
        <v>222</v>
      </c>
      <c r="P235" s="72" t="s">
        <v>1234</v>
      </c>
      <c r="Q235" s="63" t="s">
        <v>1235</v>
      </c>
      <c r="R235" s="72" t="s">
        <v>453</v>
      </c>
      <c r="S235" s="72" t="s">
        <v>511</v>
      </c>
      <c r="T235" s="72">
        <v>12180</v>
      </c>
      <c r="U235" s="76">
        <v>12</v>
      </c>
      <c r="V235" s="77">
        <v>146160</v>
      </c>
      <c r="W235" s="77">
        <v>163699.20000000001</v>
      </c>
      <c r="X235" s="72"/>
      <c r="Y235" s="74">
        <v>2016</v>
      </c>
      <c r="Z235" s="63"/>
    </row>
    <row r="236" spans="3:26" s="48" customFormat="1" ht="180" customHeight="1" x14ac:dyDescent="0.25">
      <c r="C236" s="207" t="s">
        <v>1514</v>
      </c>
      <c r="D236" s="72" t="s">
        <v>501</v>
      </c>
      <c r="E236" s="72" t="s">
        <v>1251</v>
      </c>
      <c r="F236" s="72" t="s">
        <v>1252</v>
      </c>
      <c r="G236" s="72" t="s">
        <v>1253</v>
      </c>
      <c r="H236" s="72"/>
      <c r="I236" s="93" t="s">
        <v>189</v>
      </c>
      <c r="J236" s="71">
        <v>0</v>
      </c>
      <c r="K236" s="63">
        <v>750000000</v>
      </c>
      <c r="L236" s="63" t="s">
        <v>506</v>
      </c>
      <c r="M236" s="264" t="s">
        <v>766</v>
      </c>
      <c r="N236" s="72" t="s">
        <v>508</v>
      </c>
      <c r="O236" s="72" t="s">
        <v>222</v>
      </c>
      <c r="P236" s="72" t="s">
        <v>1234</v>
      </c>
      <c r="Q236" s="63" t="s">
        <v>1235</v>
      </c>
      <c r="R236" s="72" t="s">
        <v>453</v>
      </c>
      <c r="S236" s="72" t="s">
        <v>511</v>
      </c>
      <c r="T236" s="72">
        <v>174</v>
      </c>
      <c r="U236" s="76">
        <v>177</v>
      </c>
      <c r="V236" s="77">
        <v>30798</v>
      </c>
      <c r="W236" s="77">
        <v>34493.760000000002</v>
      </c>
      <c r="X236" s="72"/>
      <c r="Y236" s="74">
        <v>2016</v>
      </c>
      <c r="Z236" s="63"/>
    </row>
    <row r="237" spans="3:26" s="48" customFormat="1" ht="180" customHeight="1" x14ac:dyDescent="0.25">
      <c r="C237" s="207" t="s">
        <v>1515</v>
      </c>
      <c r="D237" s="72" t="s">
        <v>501</v>
      </c>
      <c r="E237" s="72" t="s">
        <v>1254</v>
      </c>
      <c r="F237" s="72" t="s">
        <v>1255</v>
      </c>
      <c r="G237" s="72" t="s">
        <v>1633</v>
      </c>
      <c r="H237" s="72"/>
      <c r="I237" s="93" t="s">
        <v>189</v>
      </c>
      <c r="J237" s="71">
        <v>0</v>
      </c>
      <c r="K237" s="63">
        <v>750000000</v>
      </c>
      <c r="L237" s="63" t="s">
        <v>506</v>
      </c>
      <c r="M237" s="264" t="s">
        <v>766</v>
      </c>
      <c r="N237" s="72" t="s">
        <v>508</v>
      </c>
      <c r="O237" s="72" t="s">
        <v>222</v>
      </c>
      <c r="P237" s="72" t="s">
        <v>1234</v>
      </c>
      <c r="Q237" s="63" t="s">
        <v>1235</v>
      </c>
      <c r="R237" s="72" t="s">
        <v>453</v>
      </c>
      <c r="S237" s="72" t="s">
        <v>511</v>
      </c>
      <c r="T237" s="72">
        <v>2262</v>
      </c>
      <c r="U237" s="76">
        <v>72</v>
      </c>
      <c r="V237" s="77">
        <v>162864</v>
      </c>
      <c r="W237" s="77">
        <v>182407.67999999999</v>
      </c>
      <c r="X237" s="72"/>
      <c r="Y237" s="74">
        <v>2016</v>
      </c>
      <c r="Z237" s="63"/>
    </row>
    <row r="238" spans="3:26" s="48" customFormat="1" ht="180" customHeight="1" x14ac:dyDescent="0.25">
      <c r="C238" s="207" t="s">
        <v>1516</v>
      </c>
      <c r="D238" s="72" t="s">
        <v>501</v>
      </c>
      <c r="E238" s="72" t="s">
        <v>1256</v>
      </c>
      <c r="F238" s="72" t="s">
        <v>1255</v>
      </c>
      <c r="G238" s="72" t="s">
        <v>1634</v>
      </c>
      <c r="H238" s="72" t="s">
        <v>1257</v>
      </c>
      <c r="I238" s="93" t="s">
        <v>189</v>
      </c>
      <c r="J238" s="71">
        <v>0</v>
      </c>
      <c r="K238" s="63">
        <v>750000000</v>
      </c>
      <c r="L238" s="63" t="s">
        <v>506</v>
      </c>
      <c r="M238" s="264" t="s">
        <v>766</v>
      </c>
      <c r="N238" s="72" t="s">
        <v>508</v>
      </c>
      <c r="O238" s="72" t="s">
        <v>222</v>
      </c>
      <c r="P238" s="72" t="s">
        <v>1234</v>
      </c>
      <c r="Q238" s="63" t="s">
        <v>1235</v>
      </c>
      <c r="R238" s="72" t="s">
        <v>453</v>
      </c>
      <c r="S238" s="72" t="s">
        <v>511</v>
      </c>
      <c r="T238" s="72">
        <v>525</v>
      </c>
      <c r="U238" s="76">
        <v>106</v>
      </c>
      <c r="V238" s="77">
        <v>55650</v>
      </c>
      <c r="W238" s="77">
        <v>62328</v>
      </c>
      <c r="X238" s="72"/>
      <c r="Y238" s="74">
        <v>2016</v>
      </c>
      <c r="Z238" s="63"/>
    </row>
    <row r="239" spans="3:26" s="48" customFormat="1" ht="180" customHeight="1" x14ac:dyDescent="0.2">
      <c r="C239" s="207" t="s">
        <v>1517</v>
      </c>
      <c r="D239" s="72" t="s">
        <v>501</v>
      </c>
      <c r="E239" s="72" t="s">
        <v>1258</v>
      </c>
      <c r="F239" s="72" t="s">
        <v>1252</v>
      </c>
      <c r="G239" s="72" t="s">
        <v>1259</v>
      </c>
      <c r="H239" s="255"/>
      <c r="I239" s="93" t="s">
        <v>189</v>
      </c>
      <c r="J239" s="71">
        <v>0</v>
      </c>
      <c r="K239" s="63">
        <v>750000000</v>
      </c>
      <c r="L239" s="63" t="s">
        <v>506</v>
      </c>
      <c r="M239" s="264" t="s">
        <v>766</v>
      </c>
      <c r="N239" s="72" t="s">
        <v>508</v>
      </c>
      <c r="O239" s="72" t="s">
        <v>222</v>
      </c>
      <c r="P239" s="72" t="s">
        <v>1234</v>
      </c>
      <c r="Q239" s="63" t="s">
        <v>1235</v>
      </c>
      <c r="R239" s="72" t="s">
        <v>453</v>
      </c>
      <c r="S239" s="72" t="s">
        <v>511</v>
      </c>
      <c r="T239" s="72">
        <v>494</v>
      </c>
      <c r="U239" s="76">
        <v>27</v>
      </c>
      <c r="V239" s="77">
        <v>13338</v>
      </c>
      <c r="W239" s="77">
        <v>14938.56</v>
      </c>
      <c r="X239" s="72"/>
      <c r="Y239" s="74">
        <v>2016</v>
      </c>
      <c r="Z239" s="63"/>
    </row>
    <row r="240" spans="3:26" s="48" customFormat="1" ht="180" customHeight="1" x14ac:dyDescent="0.25">
      <c r="C240" s="207" t="s">
        <v>1518</v>
      </c>
      <c r="D240" s="72" t="s">
        <v>501</v>
      </c>
      <c r="E240" s="72" t="s">
        <v>1260</v>
      </c>
      <c r="F240" s="72" t="s">
        <v>1261</v>
      </c>
      <c r="G240" s="72" t="s">
        <v>1262</v>
      </c>
      <c r="H240" s="72" t="s">
        <v>1263</v>
      </c>
      <c r="I240" s="93" t="s">
        <v>189</v>
      </c>
      <c r="J240" s="71">
        <v>0</v>
      </c>
      <c r="K240" s="63">
        <v>750000000</v>
      </c>
      <c r="L240" s="63" t="s">
        <v>506</v>
      </c>
      <c r="M240" s="264" t="s">
        <v>766</v>
      </c>
      <c r="N240" s="72" t="s">
        <v>508</v>
      </c>
      <c r="O240" s="72" t="s">
        <v>222</v>
      </c>
      <c r="P240" s="72" t="s">
        <v>1234</v>
      </c>
      <c r="Q240" s="63" t="s">
        <v>1235</v>
      </c>
      <c r="R240" s="72">
        <v>704</v>
      </c>
      <c r="S240" s="72" t="s">
        <v>1264</v>
      </c>
      <c r="T240" s="72">
        <v>248</v>
      </c>
      <c r="U240" s="76">
        <v>55</v>
      </c>
      <c r="V240" s="77">
        <v>13640</v>
      </c>
      <c r="W240" s="77">
        <v>15276.8</v>
      </c>
      <c r="X240" s="72"/>
      <c r="Y240" s="74">
        <v>2016</v>
      </c>
      <c r="Z240" s="63"/>
    </row>
    <row r="241" spans="3:26" s="48" customFormat="1" ht="180" customHeight="1" x14ac:dyDescent="0.25">
      <c r="C241" s="207" t="s">
        <v>1519</v>
      </c>
      <c r="D241" s="72" t="s">
        <v>501</v>
      </c>
      <c r="E241" s="72" t="s">
        <v>1265</v>
      </c>
      <c r="F241" s="72" t="s">
        <v>1266</v>
      </c>
      <c r="G241" s="72" t="s">
        <v>1267</v>
      </c>
      <c r="H241" s="72" t="s">
        <v>1268</v>
      </c>
      <c r="I241" s="93" t="s">
        <v>189</v>
      </c>
      <c r="J241" s="71">
        <v>0</v>
      </c>
      <c r="K241" s="63">
        <v>750000000</v>
      </c>
      <c r="L241" s="63" t="s">
        <v>506</v>
      </c>
      <c r="M241" s="264" t="s">
        <v>766</v>
      </c>
      <c r="N241" s="72" t="s">
        <v>508</v>
      </c>
      <c r="O241" s="72" t="s">
        <v>222</v>
      </c>
      <c r="P241" s="72" t="s">
        <v>1234</v>
      </c>
      <c r="Q241" s="63" t="s">
        <v>1235</v>
      </c>
      <c r="R241" s="72">
        <v>704</v>
      </c>
      <c r="S241" s="72" t="s">
        <v>1264</v>
      </c>
      <c r="T241" s="72">
        <v>896</v>
      </c>
      <c r="U241" s="73">
        <v>100</v>
      </c>
      <c r="V241" s="77">
        <v>89600</v>
      </c>
      <c r="W241" s="77">
        <v>100352</v>
      </c>
      <c r="X241" s="72"/>
      <c r="Y241" s="74">
        <v>2016</v>
      </c>
      <c r="Z241" s="63"/>
    </row>
    <row r="242" spans="3:26" s="48" customFormat="1" ht="180" customHeight="1" x14ac:dyDescent="0.25">
      <c r="C242" s="207" t="s">
        <v>1520</v>
      </c>
      <c r="D242" s="72" t="s">
        <v>501</v>
      </c>
      <c r="E242" s="72" t="s">
        <v>1269</v>
      </c>
      <c r="F242" s="72" t="s">
        <v>1270</v>
      </c>
      <c r="G242" s="72" t="s">
        <v>1271</v>
      </c>
      <c r="H242" s="72"/>
      <c r="I242" s="93" t="s">
        <v>189</v>
      </c>
      <c r="J242" s="71">
        <v>0</v>
      </c>
      <c r="K242" s="63">
        <v>750000000</v>
      </c>
      <c r="L242" s="63" t="s">
        <v>506</v>
      </c>
      <c r="M242" s="264" t="s">
        <v>766</v>
      </c>
      <c r="N242" s="72" t="s">
        <v>508</v>
      </c>
      <c r="O242" s="72" t="s">
        <v>222</v>
      </c>
      <c r="P242" s="72" t="s">
        <v>1234</v>
      </c>
      <c r="Q242" s="63" t="s">
        <v>1235</v>
      </c>
      <c r="R242" s="72">
        <v>796</v>
      </c>
      <c r="S242" s="72" t="s">
        <v>511</v>
      </c>
      <c r="T242" s="72">
        <v>35</v>
      </c>
      <c r="U242" s="73">
        <v>105</v>
      </c>
      <c r="V242" s="77">
        <v>3675</v>
      </c>
      <c r="W242" s="77">
        <v>4116</v>
      </c>
      <c r="X242" s="72"/>
      <c r="Y242" s="74">
        <v>2016</v>
      </c>
      <c r="Z242" s="63"/>
    </row>
    <row r="243" spans="3:26" s="48" customFormat="1" ht="180" customHeight="1" x14ac:dyDescent="0.25">
      <c r="C243" s="207" t="s">
        <v>1521</v>
      </c>
      <c r="D243" s="72" t="s">
        <v>501</v>
      </c>
      <c r="E243" s="72" t="s">
        <v>1272</v>
      </c>
      <c r="F243" s="72" t="s">
        <v>1273</v>
      </c>
      <c r="G243" s="72" t="s">
        <v>1274</v>
      </c>
      <c r="H243" s="72" t="s">
        <v>1275</v>
      </c>
      <c r="I243" s="93" t="s">
        <v>189</v>
      </c>
      <c r="J243" s="71">
        <v>0</v>
      </c>
      <c r="K243" s="63">
        <v>750000000</v>
      </c>
      <c r="L243" s="63" t="s">
        <v>506</v>
      </c>
      <c r="M243" s="264" t="s">
        <v>766</v>
      </c>
      <c r="N243" s="72" t="s">
        <v>508</v>
      </c>
      <c r="O243" s="72" t="s">
        <v>222</v>
      </c>
      <c r="P243" s="72" t="s">
        <v>1234</v>
      </c>
      <c r="Q243" s="63" t="s">
        <v>1235</v>
      </c>
      <c r="R243" s="72">
        <v>778</v>
      </c>
      <c r="S243" s="72" t="s">
        <v>866</v>
      </c>
      <c r="T243" s="72">
        <v>50</v>
      </c>
      <c r="U243" s="73">
        <v>472</v>
      </c>
      <c r="V243" s="77">
        <v>23600</v>
      </c>
      <c r="W243" s="77">
        <v>26432</v>
      </c>
      <c r="X243" s="72"/>
      <c r="Y243" s="74">
        <v>2016</v>
      </c>
      <c r="Z243" s="63"/>
    </row>
    <row r="244" spans="3:26" s="48" customFormat="1" ht="180" customHeight="1" x14ac:dyDescent="0.25">
      <c r="C244" s="207" t="s">
        <v>1522</v>
      </c>
      <c r="D244" s="72" t="s">
        <v>501</v>
      </c>
      <c r="E244" s="72" t="s">
        <v>1276</v>
      </c>
      <c r="F244" s="72" t="s">
        <v>1273</v>
      </c>
      <c r="G244" s="72" t="s">
        <v>1277</v>
      </c>
      <c r="H244" s="72" t="s">
        <v>1275</v>
      </c>
      <c r="I244" s="93" t="s">
        <v>189</v>
      </c>
      <c r="J244" s="71">
        <v>0</v>
      </c>
      <c r="K244" s="63">
        <v>750000000</v>
      </c>
      <c r="L244" s="63" t="s">
        <v>506</v>
      </c>
      <c r="M244" s="264" t="s">
        <v>766</v>
      </c>
      <c r="N244" s="72" t="s">
        <v>508</v>
      </c>
      <c r="O244" s="72" t="s">
        <v>222</v>
      </c>
      <c r="P244" s="72" t="s">
        <v>1234</v>
      </c>
      <c r="Q244" s="63" t="s">
        <v>1235</v>
      </c>
      <c r="R244" s="72">
        <v>778</v>
      </c>
      <c r="S244" s="72" t="s">
        <v>866</v>
      </c>
      <c r="T244" s="72">
        <v>50</v>
      </c>
      <c r="U244" s="73">
        <v>315</v>
      </c>
      <c r="V244" s="77">
        <v>15750</v>
      </c>
      <c r="W244" s="77">
        <v>17640</v>
      </c>
      <c r="X244" s="72"/>
      <c r="Y244" s="74">
        <v>2016</v>
      </c>
      <c r="Z244" s="63"/>
    </row>
    <row r="245" spans="3:26" s="48" customFormat="1" ht="180" customHeight="1" x14ac:dyDescent="0.25">
      <c r="C245" s="207" t="s">
        <v>1523</v>
      </c>
      <c r="D245" s="72" t="s">
        <v>501</v>
      </c>
      <c r="E245" s="72" t="s">
        <v>1278</v>
      </c>
      <c r="F245" s="72" t="s">
        <v>1273</v>
      </c>
      <c r="G245" s="72" t="s">
        <v>1279</v>
      </c>
      <c r="H245" s="72" t="s">
        <v>1280</v>
      </c>
      <c r="I245" s="93" t="s">
        <v>189</v>
      </c>
      <c r="J245" s="71">
        <v>0</v>
      </c>
      <c r="K245" s="63">
        <v>750000000</v>
      </c>
      <c r="L245" s="63" t="s">
        <v>506</v>
      </c>
      <c r="M245" s="264" t="s">
        <v>766</v>
      </c>
      <c r="N245" s="72" t="s">
        <v>508</v>
      </c>
      <c r="O245" s="72" t="s">
        <v>222</v>
      </c>
      <c r="P245" s="72" t="s">
        <v>1234</v>
      </c>
      <c r="Q245" s="63" t="s">
        <v>1235</v>
      </c>
      <c r="R245" s="72">
        <v>778</v>
      </c>
      <c r="S245" s="72" t="s">
        <v>866</v>
      </c>
      <c r="T245" s="72">
        <v>100</v>
      </c>
      <c r="U245" s="73">
        <v>272</v>
      </c>
      <c r="V245" s="77">
        <v>27200</v>
      </c>
      <c r="W245" s="77">
        <v>30464</v>
      </c>
      <c r="X245" s="72"/>
      <c r="Y245" s="74">
        <v>2016</v>
      </c>
      <c r="Z245" s="63"/>
    </row>
    <row r="246" spans="3:26" s="48" customFormat="1" ht="180" customHeight="1" x14ac:dyDescent="0.25">
      <c r="C246" s="207" t="s">
        <v>1524</v>
      </c>
      <c r="D246" s="72" t="s">
        <v>501</v>
      </c>
      <c r="E246" s="72" t="s">
        <v>1281</v>
      </c>
      <c r="F246" s="72" t="s">
        <v>1273</v>
      </c>
      <c r="G246" s="72" t="s">
        <v>1282</v>
      </c>
      <c r="H246" s="72" t="s">
        <v>1280</v>
      </c>
      <c r="I246" s="93" t="s">
        <v>189</v>
      </c>
      <c r="J246" s="71">
        <v>0</v>
      </c>
      <c r="K246" s="63">
        <v>750000000</v>
      </c>
      <c r="L246" s="63" t="s">
        <v>506</v>
      </c>
      <c r="M246" s="264" t="s">
        <v>766</v>
      </c>
      <c r="N246" s="72" t="s">
        <v>508</v>
      </c>
      <c r="O246" s="72" t="s">
        <v>222</v>
      </c>
      <c r="P246" s="72" t="s">
        <v>1234</v>
      </c>
      <c r="Q246" s="63" t="s">
        <v>1235</v>
      </c>
      <c r="R246" s="72">
        <v>778</v>
      </c>
      <c r="S246" s="72" t="s">
        <v>866</v>
      </c>
      <c r="T246" s="72">
        <v>100</v>
      </c>
      <c r="U246" s="73">
        <v>164</v>
      </c>
      <c r="V246" s="77">
        <v>16400</v>
      </c>
      <c r="W246" s="77">
        <v>18368</v>
      </c>
      <c r="X246" s="72"/>
      <c r="Y246" s="74">
        <v>2016</v>
      </c>
      <c r="Z246" s="63"/>
    </row>
    <row r="247" spans="3:26" s="48" customFormat="1" ht="180" customHeight="1" x14ac:dyDescent="0.25">
      <c r="C247" s="207" t="s">
        <v>1525</v>
      </c>
      <c r="D247" s="72" t="s">
        <v>501</v>
      </c>
      <c r="E247" s="72" t="s">
        <v>1283</v>
      </c>
      <c r="F247" s="265" t="s">
        <v>1284</v>
      </c>
      <c r="G247" s="72" t="s">
        <v>1285</v>
      </c>
      <c r="H247" s="72" t="s">
        <v>1286</v>
      </c>
      <c r="I247" s="93" t="s">
        <v>189</v>
      </c>
      <c r="J247" s="71">
        <v>0</v>
      </c>
      <c r="K247" s="63">
        <v>750000000</v>
      </c>
      <c r="L247" s="63" t="s">
        <v>506</v>
      </c>
      <c r="M247" s="264" t="s">
        <v>766</v>
      </c>
      <c r="N247" s="72" t="s">
        <v>508</v>
      </c>
      <c r="O247" s="72" t="s">
        <v>222</v>
      </c>
      <c r="P247" s="72" t="s">
        <v>1234</v>
      </c>
      <c r="Q247" s="63" t="s">
        <v>1235</v>
      </c>
      <c r="R247" s="72">
        <v>796</v>
      </c>
      <c r="S247" s="72" t="s">
        <v>511</v>
      </c>
      <c r="T247" s="72">
        <v>52</v>
      </c>
      <c r="U247" s="73">
        <v>565</v>
      </c>
      <c r="V247" s="77">
        <v>29380</v>
      </c>
      <c r="W247" s="77">
        <v>32905.599999999999</v>
      </c>
      <c r="X247" s="72"/>
      <c r="Y247" s="74">
        <v>2016</v>
      </c>
      <c r="Z247" s="63"/>
    </row>
    <row r="248" spans="3:26" s="48" customFormat="1" ht="180" customHeight="1" x14ac:dyDescent="0.25">
      <c r="C248" s="207" t="s">
        <v>1526</v>
      </c>
      <c r="D248" s="72" t="s">
        <v>501</v>
      </c>
      <c r="E248" s="72" t="s">
        <v>1283</v>
      </c>
      <c r="F248" s="265" t="s">
        <v>1284</v>
      </c>
      <c r="G248" s="72" t="s">
        <v>1285</v>
      </c>
      <c r="H248" s="72" t="s">
        <v>1287</v>
      </c>
      <c r="I248" s="93" t="s">
        <v>189</v>
      </c>
      <c r="J248" s="71">
        <v>0</v>
      </c>
      <c r="K248" s="63">
        <v>750000000</v>
      </c>
      <c r="L248" s="63" t="s">
        <v>506</v>
      </c>
      <c r="M248" s="264" t="s">
        <v>766</v>
      </c>
      <c r="N248" s="72" t="s">
        <v>508</v>
      </c>
      <c r="O248" s="72" t="s">
        <v>222</v>
      </c>
      <c r="P248" s="72" t="s">
        <v>1234</v>
      </c>
      <c r="Q248" s="63" t="s">
        <v>1235</v>
      </c>
      <c r="R248" s="72">
        <v>796</v>
      </c>
      <c r="S248" s="72" t="s">
        <v>511</v>
      </c>
      <c r="T248" s="72">
        <v>50</v>
      </c>
      <c r="U248" s="73">
        <v>354</v>
      </c>
      <c r="V248" s="77">
        <v>17700</v>
      </c>
      <c r="W248" s="77">
        <v>19824</v>
      </c>
      <c r="X248" s="72"/>
      <c r="Y248" s="74">
        <v>2016</v>
      </c>
      <c r="Z248" s="63"/>
    </row>
    <row r="249" spans="3:26" s="48" customFormat="1" ht="180" customHeight="1" x14ac:dyDescent="0.25">
      <c r="C249" s="207" t="s">
        <v>1527</v>
      </c>
      <c r="D249" s="72" t="s">
        <v>501</v>
      </c>
      <c r="E249" s="72" t="s">
        <v>1283</v>
      </c>
      <c r="F249" s="265" t="s">
        <v>1284</v>
      </c>
      <c r="G249" s="72" t="s">
        <v>1285</v>
      </c>
      <c r="H249" s="72" t="s">
        <v>1288</v>
      </c>
      <c r="I249" s="93" t="s">
        <v>189</v>
      </c>
      <c r="J249" s="71">
        <v>0</v>
      </c>
      <c r="K249" s="63">
        <v>750000000</v>
      </c>
      <c r="L249" s="63" t="s">
        <v>506</v>
      </c>
      <c r="M249" s="264" t="s">
        <v>766</v>
      </c>
      <c r="N249" s="72" t="s">
        <v>508</v>
      </c>
      <c r="O249" s="72" t="s">
        <v>222</v>
      </c>
      <c r="P249" s="72" t="s">
        <v>1234</v>
      </c>
      <c r="Q249" s="63" t="s">
        <v>1235</v>
      </c>
      <c r="R249" s="72">
        <v>796</v>
      </c>
      <c r="S249" s="72" t="s">
        <v>511</v>
      </c>
      <c r="T249" s="72">
        <v>2</v>
      </c>
      <c r="U249" s="73">
        <v>5000</v>
      </c>
      <c r="V249" s="77">
        <v>10000</v>
      </c>
      <c r="W249" s="77">
        <v>11200</v>
      </c>
      <c r="X249" s="72"/>
      <c r="Y249" s="74">
        <v>2016</v>
      </c>
      <c r="Z249" s="63"/>
    </row>
    <row r="250" spans="3:26" s="48" customFormat="1" ht="180" customHeight="1" x14ac:dyDescent="0.25">
      <c r="C250" s="207" t="s">
        <v>1528</v>
      </c>
      <c r="D250" s="72" t="s">
        <v>501</v>
      </c>
      <c r="E250" s="72" t="s">
        <v>1289</v>
      </c>
      <c r="F250" s="72" t="s">
        <v>1290</v>
      </c>
      <c r="G250" s="72" t="s">
        <v>1291</v>
      </c>
      <c r="H250" s="72"/>
      <c r="I250" s="93" t="s">
        <v>189</v>
      </c>
      <c r="J250" s="71">
        <v>0</v>
      </c>
      <c r="K250" s="63">
        <v>750000000</v>
      </c>
      <c r="L250" s="63" t="s">
        <v>506</v>
      </c>
      <c r="M250" s="264" t="s">
        <v>766</v>
      </c>
      <c r="N250" s="72" t="s">
        <v>508</v>
      </c>
      <c r="O250" s="72" t="s">
        <v>222</v>
      </c>
      <c r="P250" s="72" t="s">
        <v>1234</v>
      </c>
      <c r="Q250" s="63" t="s">
        <v>1235</v>
      </c>
      <c r="R250" s="72">
        <v>796</v>
      </c>
      <c r="S250" s="72" t="s">
        <v>511</v>
      </c>
      <c r="T250" s="72">
        <v>100</v>
      </c>
      <c r="U250" s="73">
        <v>81</v>
      </c>
      <c r="V250" s="77">
        <v>8100</v>
      </c>
      <c r="W250" s="77">
        <v>9072</v>
      </c>
      <c r="X250" s="72"/>
      <c r="Y250" s="74">
        <v>2016</v>
      </c>
      <c r="Z250" s="63"/>
    </row>
    <row r="251" spans="3:26" s="48" customFormat="1" ht="180" customHeight="1" x14ac:dyDescent="0.25">
      <c r="C251" s="207" t="s">
        <v>1529</v>
      </c>
      <c r="D251" s="72" t="s">
        <v>501</v>
      </c>
      <c r="E251" s="72" t="s">
        <v>1292</v>
      </c>
      <c r="F251" s="72" t="s">
        <v>1290</v>
      </c>
      <c r="G251" s="72" t="s">
        <v>1293</v>
      </c>
      <c r="H251" s="72"/>
      <c r="I251" s="93" t="s">
        <v>189</v>
      </c>
      <c r="J251" s="71">
        <v>0</v>
      </c>
      <c r="K251" s="63">
        <v>750000000</v>
      </c>
      <c r="L251" s="63" t="s">
        <v>506</v>
      </c>
      <c r="M251" s="264" t="s">
        <v>766</v>
      </c>
      <c r="N251" s="72" t="s">
        <v>508</v>
      </c>
      <c r="O251" s="72" t="s">
        <v>222</v>
      </c>
      <c r="P251" s="72" t="s">
        <v>1234</v>
      </c>
      <c r="Q251" s="63" t="s">
        <v>1235</v>
      </c>
      <c r="R251" s="72" t="s">
        <v>453</v>
      </c>
      <c r="S251" s="72" t="s">
        <v>511</v>
      </c>
      <c r="T251" s="72">
        <v>100</v>
      </c>
      <c r="U251" s="73">
        <v>188</v>
      </c>
      <c r="V251" s="77">
        <v>18800</v>
      </c>
      <c r="W251" s="77">
        <v>21056</v>
      </c>
      <c r="X251" s="72"/>
      <c r="Y251" s="74">
        <v>2016</v>
      </c>
      <c r="Z251" s="63"/>
    </row>
    <row r="252" spans="3:26" s="48" customFormat="1" ht="180" customHeight="1" x14ac:dyDescent="0.25">
      <c r="C252" s="207" t="s">
        <v>1530</v>
      </c>
      <c r="D252" s="72" t="s">
        <v>501</v>
      </c>
      <c r="E252" s="72" t="s">
        <v>1294</v>
      </c>
      <c r="F252" s="72" t="s">
        <v>1290</v>
      </c>
      <c r="G252" s="72" t="s">
        <v>1295</v>
      </c>
      <c r="H252" s="72"/>
      <c r="I252" s="93" t="s">
        <v>189</v>
      </c>
      <c r="J252" s="71">
        <v>0</v>
      </c>
      <c r="K252" s="63">
        <v>750000000</v>
      </c>
      <c r="L252" s="63" t="s">
        <v>506</v>
      </c>
      <c r="M252" s="264" t="s">
        <v>766</v>
      </c>
      <c r="N252" s="72" t="s">
        <v>508</v>
      </c>
      <c r="O252" s="72" t="s">
        <v>222</v>
      </c>
      <c r="P252" s="72" t="s">
        <v>1234</v>
      </c>
      <c r="Q252" s="63" t="s">
        <v>1235</v>
      </c>
      <c r="R252" s="72" t="s">
        <v>453</v>
      </c>
      <c r="S252" s="72" t="s">
        <v>511</v>
      </c>
      <c r="T252" s="72">
        <v>100</v>
      </c>
      <c r="U252" s="73">
        <v>548</v>
      </c>
      <c r="V252" s="77">
        <v>54800</v>
      </c>
      <c r="W252" s="77">
        <v>61376</v>
      </c>
      <c r="X252" s="72"/>
      <c r="Y252" s="74">
        <v>2016</v>
      </c>
      <c r="Z252" s="63"/>
    </row>
    <row r="253" spans="3:26" s="48" customFormat="1" ht="180" customHeight="1" x14ac:dyDescent="0.25">
      <c r="C253" s="207" t="s">
        <v>1531</v>
      </c>
      <c r="D253" s="72" t="s">
        <v>501</v>
      </c>
      <c r="E253" s="72" t="s">
        <v>1296</v>
      </c>
      <c r="F253" s="72" t="s">
        <v>1290</v>
      </c>
      <c r="G253" s="72" t="s">
        <v>1297</v>
      </c>
      <c r="H253" s="72"/>
      <c r="I253" s="93" t="s">
        <v>189</v>
      </c>
      <c r="J253" s="71">
        <v>0</v>
      </c>
      <c r="K253" s="63">
        <v>750000000</v>
      </c>
      <c r="L253" s="63" t="s">
        <v>506</v>
      </c>
      <c r="M253" s="264" t="s">
        <v>766</v>
      </c>
      <c r="N253" s="72" t="s">
        <v>508</v>
      </c>
      <c r="O253" s="72" t="s">
        <v>222</v>
      </c>
      <c r="P253" s="72" t="s">
        <v>1234</v>
      </c>
      <c r="Q253" s="63" t="s">
        <v>1235</v>
      </c>
      <c r="R253" s="72" t="s">
        <v>453</v>
      </c>
      <c r="S253" s="72" t="s">
        <v>511</v>
      </c>
      <c r="T253" s="72">
        <v>300</v>
      </c>
      <c r="U253" s="73">
        <v>264</v>
      </c>
      <c r="V253" s="77">
        <v>79200</v>
      </c>
      <c r="W253" s="77">
        <v>88704</v>
      </c>
      <c r="X253" s="72"/>
      <c r="Y253" s="74">
        <v>2016</v>
      </c>
      <c r="Z253" s="63"/>
    </row>
    <row r="254" spans="3:26" s="48" customFormat="1" ht="180" customHeight="1" x14ac:dyDescent="0.25">
      <c r="C254" s="207" t="s">
        <v>1532</v>
      </c>
      <c r="D254" s="72" t="s">
        <v>501</v>
      </c>
      <c r="E254" s="72" t="s">
        <v>1298</v>
      </c>
      <c r="F254" s="72" t="s">
        <v>1290</v>
      </c>
      <c r="G254" s="72" t="s">
        <v>1299</v>
      </c>
      <c r="H254" s="72"/>
      <c r="I254" s="93" t="s">
        <v>189</v>
      </c>
      <c r="J254" s="71">
        <v>0</v>
      </c>
      <c r="K254" s="63">
        <v>750000000</v>
      </c>
      <c r="L254" s="63" t="s">
        <v>506</v>
      </c>
      <c r="M254" s="264" t="s">
        <v>766</v>
      </c>
      <c r="N254" s="72" t="s">
        <v>508</v>
      </c>
      <c r="O254" s="72" t="s">
        <v>222</v>
      </c>
      <c r="P254" s="72" t="s">
        <v>1234</v>
      </c>
      <c r="Q254" s="63" t="s">
        <v>1235</v>
      </c>
      <c r="R254" s="72" t="s">
        <v>453</v>
      </c>
      <c r="S254" s="72" t="s">
        <v>511</v>
      </c>
      <c r="T254" s="72">
        <v>900</v>
      </c>
      <c r="U254" s="73">
        <v>457</v>
      </c>
      <c r="V254" s="77">
        <v>411300</v>
      </c>
      <c r="W254" s="77">
        <v>460656</v>
      </c>
      <c r="X254" s="72"/>
      <c r="Y254" s="74">
        <v>2016</v>
      </c>
      <c r="Z254" s="63"/>
    </row>
    <row r="255" spans="3:26" s="48" customFormat="1" ht="180" customHeight="1" x14ac:dyDescent="0.25">
      <c r="C255" s="207" t="s">
        <v>1533</v>
      </c>
      <c r="D255" s="72" t="s">
        <v>501</v>
      </c>
      <c r="E255" s="72" t="s">
        <v>1300</v>
      </c>
      <c r="F255" s="72" t="s">
        <v>1290</v>
      </c>
      <c r="G255" s="72" t="s">
        <v>1301</v>
      </c>
      <c r="H255" s="72"/>
      <c r="I255" s="93" t="s">
        <v>189</v>
      </c>
      <c r="J255" s="71">
        <v>0</v>
      </c>
      <c r="K255" s="63">
        <v>750000000</v>
      </c>
      <c r="L255" s="63" t="s">
        <v>506</v>
      </c>
      <c r="M255" s="264" t="s">
        <v>766</v>
      </c>
      <c r="N255" s="72" t="s">
        <v>508</v>
      </c>
      <c r="O255" s="72" t="s">
        <v>222</v>
      </c>
      <c r="P255" s="72" t="s">
        <v>1234</v>
      </c>
      <c r="Q255" s="63" t="s">
        <v>1235</v>
      </c>
      <c r="R255" s="72" t="s">
        <v>453</v>
      </c>
      <c r="S255" s="72" t="s">
        <v>511</v>
      </c>
      <c r="T255" s="72">
        <v>900</v>
      </c>
      <c r="U255" s="73">
        <v>473</v>
      </c>
      <c r="V255" s="77">
        <v>425700</v>
      </c>
      <c r="W255" s="77">
        <v>476784</v>
      </c>
      <c r="X255" s="72"/>
      <c r="Y255" s="74">
        <v>2016</v>
      </c>
      <c r="Z255" s="63"/>
    </row>
    <row r="256" spans="3:26" s="48" customFormat="1" ht="180" customHeight="1" x14ac:dyDescent="0.2">
      <c r="C256" s="207" t="s">
        <v>1534</v>
      </c>
      <c r="D256" s="72" t="s">
        <v>501</v>
      </c>
      <c r="E256" s="72" t="s">
        <v>1302</v>
      </c>
      <c r="F256" s="72" t="s">
        <v>1303</v>
      </c>
      <c r="G256" s="72" t="s">
        <v>1304</v>
      </c>
      <c r="H256" s="255"/>
      <c r="I256" s="93" t="s">
        <v>189</v>
      </c>
      <c r="J256" s="71">
        <v>0</v>
      </c>
      <c r="K256" s="63">
        <v>750000000</v>
      </c>
      <c r="L256" s="63" t="s">
        <v>506</v>
      </c>
      <c r="M256" s="264" t="s">
        <v>766</v>
      </c>
      <c r="N256" s="72" t="s">
        <v>508</v>
      </c>
      <c r="O256" s="72" t="s">
        <v>222</v>
      </c>
      <c r="P256" s="72" t="s">
        <v>1234</v>
      </c>
      <c r="Q256" s="63" t="s">
        <v>1235</v>
      </c>
      <c r="R256" s="72" t="s">
        <v>453</v>
      </c>
      <c r="S256" s="72" t="s">
        <v>511</v>
      </c>
      <c r="T256" s="72">
        <v>80</v>
      </c>
      <c r="U256" s="73">
        <v>171</v>
      </c>
      <c r="V256" s="77">
        <v>13680</v>
      </c>
      <c r="W256" s="77">
        <v>15321.6</v>
      </c>
      <c r="X256" s="72"/>
      <c r="Y256" s="74">
        <v>2016</v>
      </c>
      <c r="Z256" s="63"/>
    </row>
    <row r="257" spans="3:26" s="48" customFormat="1" ht="180" customHeight="1" x14ac:dyDescent="0.25">
      <c r="C257" s="207" t="s">
        <v>1535</v>
      </c>
      <c r="D257" s="72" t="s">
        <v>501</v>
      </c>
      <c r="E257" s="72" t="s">
        <v>1305</v>
      </c>
      <c r="F257" s="72" t="s">
        <v>1306</v>
      </c>
      <c r="G257" s="72" t="s">
        <v>1307</v>
      </c>
      <c r="H257" s="72"/>
      <c r="I257" s="93" t="s">
        <v>189</v>
      </c>
      <c r="J257" s="71">
        <v>0</v>
      </c>
      <c r="K257" s="63">
        <v>750000000</v>
      </c>
      <c r="L257" s="63" t="s">
        <v>506</v>
      </c>
      <c r="M257" s="264" t="s">
        <v>766</v>
      </c>
      <c r="N257" s="72" t="s">
        <v>508</v>
      </c>
      <c r="O257" s="72" t="s">
        <v>222</v>
      </c>
      <c r="P257" s="72" t="s">
        <v>1234</v>
      </c>
      <c r="Q257" s="63" t="s">
        <v>1235</v>
      </c>
      <c r="R257" s="72" t="s">
        <v>453</v>
      </c>
      <c r="S257" s="72" t="s">
        <v>511</v>
      </c>
      <c r="T257" s="72">
        <v>50</v>
      </c>
      <c r="U257" s="73">
        <v>169</v>
      </c>
      <c r="V257" s="77">
        <v>8450</v>
      </c>
      <c r="W257" s="77">
        <v>9464</v>
      </c>
      <c r="X257" s="72"/>
      <c r="Y257" s="74">
        <v>2016</v>
      </c>
      <c r="Z257" s="63"/>
    </row>
    <row r="258" spans="3:26" s="48" customFormat="1" ht="180" customHeight="1" x14ac:dyDescent="0.25">
      <c r="C258" s="207" t="s">
        <v>1536</v>
      </c>
      <c r="D258" s="72" t="s">
        <v>501</v>
      </c>
      <c r="E258" s="72" t="s">
        <v>1308</v>
      </c>
      <c r="F258" s="72" t="s">
        <v>1306</v>
      </c>
      <c r="G258" s="72" t="s">
        <v>1635</v>
      </c>
      <c r="H258" s="72"/>
      <c r="I258" s="93" t="s">
        <v>189</v>
      </c>
      <c r="J258" s="71">
        <v>0</v>
      </c>
      <c r="K258" s="63">
        <v>750000000</v>
      </c>
      <c r="L258" s="63" t="s">
        <v>506</v>
      </c>
      <c r="M258" s="264" t="s">
        <v>766</v>
      </c>
      <c r="N258" s="72" t="s">
        <v>508</v>
      </c>
      <c r="O258" s="72" t="s">
        <v>222</v>
      </c>
      <c r="P258" s="72" t="s">
        <v>1234</v>
      </c>
      <c r="Q258" s="63" t="s">
        <v>1235</v>
      </c>
      <c r="R258" s="72" t="s">
        <v>453</v>
      </c>
      <c r="S258" s="72" t="s">
        <v>511</v>
      </c>
      <c r="T258" s="72">
        <v>50</v>
      </c>
      <c r="U258" s="73">
        <v>35</v>
      </c>
      <c r="V258" s="77">
        <v>1750</v>
      </c>
      <c r="W258" s="77">
        <v>1960</v>
      </c>
      <c r="X258" s="72"/>
      <c r="Y258" s="74">
        <v>2016</v>
      </c>
      <c r="Z258" s="63"/>
    </row>
    <row r="259" spans="3:26" s="48" customFormat="1" ht="180" customHeight="1" x14ac:dyDescent="0.25">
      <c r="C259" s="207" t="s">
        <v>1537</v>
      </c>
      <c r="D259" s="72" t="s">
        <v>501</v>
      </c>
      <c r="E259" s="72" t="s">
        <v>1309</v>
      </c>
      <c r="F259" s="72" t="s">
        <v>1290</v>
      </c>
      <c r="G259" s="72" t="s">
        <v>1310</v>
      </c>
      <c r="H259" s="72" t="s">
        <v>1311</v>
      </c>
      <c r="I259" s="93" t="s">
        <v>189</v>
      </c>
      <c r="J259" s="71">
        <v>0</v>
      </c>
      <c r="K259" s="63">
        <v>750000000</v>
      </c>
      <c r="L259" s="63" t="s">
        <v>506</v>
      </c>
      <c r="M259" s="264" t="s">
        <v>766</v>
      </c>
      <c r="N259" s="72" t="s">
        <v>508</v>
      </c>
      <c r="O259" s="72" t="s">
        <v>222</v>
      </c>
      <c r="P259" s="72" t="s">
        <v>1234</v>
      </c>
      <c r="Q259" s="63" t="s">
        <v>1235</v>
      </c>
      <c r="R259" s="72">
        <v>796</v>
      </c>
      <c r="S259" s="72" t="s">
        <v>511</v>
      </c>
      <c r="T259" s="72">
        <v>30</v>
      </c>
      <c r="U259" s="73">
        <v>1000</v>
      </c>
      <c r="V259" s="77">
        <v>30000</v>
      </c>
      <c r="W259" s="77">
        <v>33600</v>
      </c>
      <c r="X259" s="72"/>
      <c r="Y259" s="74">
        <v>2016</v>
      </c>
      <c r="Z259" s="63"/>
    </row>
    <row r="260" spans="3:26" s="48" customFormat="1" ht="180" customHeight="1" x14ac:dyDescent="0.25">
      <c r="C260" s="207" t="s">
        <v>1538</v>
      </c>
      <c r="D260" s="72" t="s">
        <v>501</v>
      </c>
      <c r="E260" s="72" t="s">
        <v>1312</v>
      </c>
      <c r="F260" s="72" t="s">
        <v>1290</v>
      </c>
      <c r="G260" s="72" t="s">
        <v>1313</v>
      </c>
      <c r="H260" s="72"/>
      <c r="I260" s="93" t="s">
        <v>189</v>
      </c>
      <c r="J260" s="71">
        <v>0</v>
      </c>
      <c r="K260" s="63">
        <v>750000000</v>
      </c>
      <c r="L260" s="63" t="s">
        <v>506</v>
      </c>
      <c r="M260" s="264" t="s">
        <v>766</v>
      </c>
      <c r="N260" s="72" t="s">
        <v>508</v>
      </c>
      <c r="O260" s="72" t="s">
        <v>222</v>
      </c>
      <c r="P260" s="72" t="s">
        <v>1234</v>
      </c>
      <c r="Q260" s="63" t="s">
        <v>1235</v>
      </c>
      <c r="R260" s="72" t="s">
        <v>453</v>
      </c>
      <c r="S260" s="72" t="s">
        <v>511</v>
      </c>
      <c r="T260" s="72">
        <v>179</v>
      </c>
      <c r="U260" s="73">
        <v>263</v>
      </c>
      <c r="V260" s="77">
        <v>47077</v>
      </c>
      <c r="W260" s="77">
        <v>52726.239999999998</v>
      </c>
      <c r="X260" s="72"/>
      <c r="Y260" s="74">
        <v>2016</v>
      </c>
      <c r="Z260" s="63"/>
    </row>
    <row r="261" spans="3:26" s="48" customFormat="1" ht="180" customHeight="1" x14ac:dyDescent="0.25">
      <c r="C261" s="207" t="s">
        <v>1539</v>
      </c>
      <c r="D261" s="72" t="s">
        <v>501</v>
      </c>
      <c r="E261" s="72" t="s">
        <v>1314</v>
      </c>
      <c r="F261" s="72" t="s">
        <v>1315</v>
      </c>
      <c r="G261" s="72" t="s">
        <v>1316</v>
      </c>
      <c r="H261" s="72"/>
      <c r="I261" s="93" t="s">
        <v>189</v>
      </c>
      <c r="J261" s="71">
        <v>0</v>
      </c>
      <c r="K261" s="63">
        <v>750000000</v>
      </c>
      <c r="L261" s="63" t="s">
        <v>506</v>
      </c>
      <c r="M261" s="264" t="s">
        <v>766</v>
      </c>
      <c r="N261" s="72" t="s">
        <v>508</v>
      </c>
      <c r="O261" s="72" t="s">
        <v>222</v>
      </c>
      <c r="P261" s="72" t="s">
        <v>1234</v>
      </c>
      <c r="Q261" s="63" t="s">
        <v>1235</v>
      </c>
      <c r="R261" s="72" t="s">
        <v>453</v>
      </c>
      <c r="S261" s="72" t="s">
        <v>511</v>
      </c>
      <c r="T261" s="72">
        <v>87</v>
      </c>
      <c r="U261" s="73">
        <v>312</v>
      </c>
      <c r="V261" s="77">
        <v>27144</v>
      </c>
      <c r="W261" s="77">
        <v>30401.279999999999</v>
      </c>
      <c r="X261" s="72"/>
      <c r="Y261" s="74">
        <v>2016</v>
      </c>
      <c r="Z261" s="63"/>
    </row>
    <row r="262" spans="3:26" s="48" customFormat="1" ht="180" customHeight="1" x14ac:dyDescent="0.25">
      <c r="C262" s="207" t="s">
        <v>1540</v>
      </c>
      <c r="D262" s="72" t="s">
        <v>501</v>
      </c>
      <c r="E262" s="72" t="s">
        <v>1317</v>
      </c>
      <c r="F262" s="72" t="s">
        <v>1315</v>
      </c>
      <c r="G262" s="72" t="s">
        <v>1318</v>
      </c>
      <c r="H262" s="72"/>
      <c r="I262" s="93" t="s">
        <v>189</v>
      </c>
      <c r="J262" s="71">
        <v>0</v>
      </c>
      <c r="K262" s="63">
        <v>750000000</v>
      </c>
      <c r="L262" s="63" t="s">
        <v>506</v>
      </c>
      <c r="M262" s="264" t="s">
        <v>766</v>
      </c>
      <c r="N262" s="72" t="s">
        <v>508</v>
      </c>
      <c r="O262" s="72" t="s">
        <v>222</v>
      </c>
      <c r="P262" s="72" t="s">
        <v>1234</v>
      </c>
      <c r="Q262" s="63" t="s">
        <v>1235</v>
      </c>
      <c r="R262" s="72" t="s">
        <v>453</v>
      </c>
      <c r="S262" s="72" t="s">
        <v>511</v>
      </c>
      <c r="T262" s="72">
        <v>100</v>
      </c>
      <c r="U262" s="73">
        <v>295</v>
      </c>
      <c r="V262" s="77">
        <v>29500</v>
      </c>
      <c r="W262" s="77">
        <v>33040</v>
      </c>
      <c r="X262" s="72"/>
      <c r="Y262" s="74">
        <v>2016</v>
      </c>
      <c r="Z262" s="63"/>
    </row>
    <row r="263" spans="3:26" s="48" customFormat="1" ht="180" customHeight="1" x14ac:dyDescent="0.25">
      <c r="C263" s="207" t="s">
        <v>1541</v>
      </c>
      <c r="D263" s="72" t="s">
        <v>501</v>
      </c>
      <c r="E263" s="72" t="s">
        <v>1319</v>
      </c>
      <c r="F263" s="72" t="s">
        <v>1315</v>
      </c>
      <c r="G263" s="72" t="s">
        <v>1320</v>
      </c>
      <c r="H263" s="72"/>
      <c r="I263" s="93" t="s">
        <v>189</v>
      </c>
      <c r="J263" s="71">
        <v>0</v>
      </c>
      <c r="K263" s="63">
        <v>750000000</v>
      </c>
      <c r="L263" s="63" t="s">
        <v>506</v>
      </c>
      <c r="M263" s="264" t="s">
        <v>766</v>
      </c>
      <c r="N263" s="72" t="s">
        <v>508</v>
      </c>
      <c r="O263" s="72" t="s">
        <v>222</v>
      </c>
      <c r="P263" s="72" t="s">
        <v>1234</v>
      </c>
      <c r="Q263" s="63" t="s">
        <v>1235</v>
      </c>
      <c r="R263" s="72">
        <v>796</v>
      </c>
      <c r="S263" s="72" t="s">
        <v>511</v>
      </c>
      <c r="T263" s="72">
        <v>208</v>
      </c>
      <c r="U263" s="73">
        <v>45</v>
      </c>
      <c r="V263" s="77">
        <v>9360</v>
      </c>
      <c r="W263" s="77">
        <v>10483.200000000001</v>
      </c>
      <c r="X263" s="72"/>
      <c r="Y263" s="74">
        <v>2016</v>
      </c>
      <c r="Z263" s="63"/>
    </row>
    <row r="264" spans="3:26" s="48" customFormat="1" ht="180" customHeight="1" x14ac:dyDescent="0.25">
      <c r="C264" s="207" t="s">
        <v>1542</v>
      </c>
      <c r="D264" s="72" t="s">
        <v>501</v>
      </c>
      <c r="E264" s="72" t="s">
        <v>1321</v>
      </c>
      <c r="F264" s="72" t="s">
        <v>1322</v>
      </c>
      <c r="G264" s="72" t="s">
        <v>1323</v>
      </c>
      <c r="H264" s="72"/>
      <c r="I264" s="93" t="s">
        <v>189</v>
      </c>
      <c r="J264" s="71">
        <v>0</v>
      </c>
      <c r="K264" s="63">
        <v>750000000</v>
      </c>
      <c r="L264" s="63" t="s">
        <v>506</v>
      </c>
      <c r="M264" s="264" t="s">
        <v>766</v>
      </c>
      <c r="N264" s="72" t="s">
        <v>508</v>
      </c>
      <c r="O264" s="72" t="s">
        <v>222</v>
      </c>
      <c r="P264" s="72" t="s">
        <v>1234</v>
      </c>
      <c r="Q264" s="63" t="s">
        <v>1235</v>
      </c>
      <c r="R264" s="72">
        <v>796</v>
      </c>
      <c r="S264" s="72" t="s">
        <v>511</v>
      </c>
      <c r="T264" s="72">
        <v>50</v>
      </c>
      <c r="U264" s="73">
        <v>160</v>
      </c>
      <c r="V264" s="77">
        <v>8000</v>
      </c>
      <c r="W264" s="77">
        <v>8960</v>
      </c>
      <c r="X264" s="72"/>
      <c r="Y264" s="74">
        <v>2016</v>
      </c>
      <c r="Z264" s="63"/>
    </row>
    <row r="265" spans="3:26" s="48" customFormat="1" ht="180" customHeight="1" x14ac:dyDescent="0.25">
      <c r="C265" s="207" t="s">
        <v>1543</v>
      </c>
      <c r="D265" s="72" t="s">
        <v>501</v>
      </c>
      <c r="E265" s="72" t="s">
        <v>1324</v>
      </c>
      <c r="F265" s="72" t="s">
        <v>1325</v>
      </c>
      <c r="G265" s="72" t="s">
        <v>1326</v>
      </c>
      <c r="H265" s="72"/>
      <c r="I265" s="93" t="s">
        <v>189</v>
      </c>
      <c r="J265" s="71">
        <v>0</v>
      </c>
      <c r="K265" s="63">
        <v>750000000</v>
      </c>
      <c r="L265" s="63" t="s">
        <v>506</v>
      </c>
      <c r="M265" s="264" t="s">
        <v>766</v>
      </c>
      <c r="N265" s="72" t="s">
        <v>508</v>
      </c>
      <c r="O265" s="72" t="s">
        <v>222</v>
      </c>
      <c r="P265" s="72" t="s">
        <v>1234</v>
      </c>
      <c r="Q265" s="63" t="s">
        <v>1235</v>
      </c>
      <c r="R265" s="72">
        <v>796</v>
      </c>
      <c r="S265" s="72" t="s">
        <v>511</v>
      </c>
      <c r="T265" s="72">
        <v>294</v>
      </c>
      <c r="U265" s="73">
        <v>62</v>
      </c>
      <c r="V265" s="77">
        <v>18228</v>
      </c>
      <c r="W265" s="77">
        <v>20415.36</v>
      </c>
      <c r="X265" s="72"/>
      <c r="Y265" s="74">
        <v>2016</v>
      </c>
      <c r="Z265" s="63"/>
    </row>
    <row r="266" spans="3:26" s="48" customFormat="1" ht="180" customHeight="1" x14ac:dyDescent="0.25">
      <c r="C266" s="207" t="s">
        <v>1544</v>
      </c>
      <c r="D266" s="72" t="s">
        <v>501</v>
      </c>
      <c r="E266" s="72" t="s">
        <v>1327</v>
      </c>
      <c r="F266" s="72" t="s">
        <v>1328</v>
      </c>
      <c r="G266" s="72" t="s">
        <v>1329</v>
      </c>
      <c r="H266" s="72"/>
      <c r="I266" s="93" t="s">
        <v>189</v>
      </c>
      <c r="J266" s="71">
        <v>0</v>
      </c>
      <c r="K266" s="63">
        <v>750000000</v>
      </c>
      <c r="L266" s="63" t="s">
        <v>506</v>
      </c>
      <c r="M266" s="264" t="s">
        <v>766</v>
      </c>
      <c r="N266" s="72" t="s">
        <v>508</v>
      </c>
      <c r="O266" s="72" t="s">
        <v>222</v>
      </c>
      <c r="P266" s="72" t="s">
        <v>1234</v>
      </c>
      <c r="Q266" s="63" t="s">
        <v>1235</v>
      </c>
      <c r="R266" s="72">
        <v>796</v>
      </c>
      <c r="S266" s="72" t="s">
        <v>511</v>
      </c>
      <c r="T266" s="72">
        <v>300</v>
      </c>
      <c r="U266" s="73">
        <v>134</v>
      </c>
      <c r="V266" s="77">
        <v>40200</v>
      </c>
      <c r="W266" s="77">
        <v>45024</v>
      </c>
      <c r="X266" s="72"/>
      <c r="Y266" s="74">
        <v>2016</v>
      </c>
      <c r="Z266" s="63"/>
    </row>
    <row r="267" spans="3:26" s="48" customFormat="1" ht="180" customHeight="1" x14ac:dyDescent="0.25">
      <c r="C267" s="207" t="s">
        <v>1545</v>
      </c>
      <c r="D267" s="72" t="s">
        <v>501</v>
      </c>
      <c r="E267" s="72" t="s">
        <v>1330</v>
      </c>
      <c r="F267" s="72" t="s">
        <v>1328</v>
      </c>
      <c r="G267" s="72" t="s">
        <v>1331</v>
      </c>
      <c r="H267" s="72"/>
      <c r="I267" s="93" t="s">
        <v>189</v>
      </c>
      <c r="J267" s="71">
        <v>0</v>
      </c>
      <c r="K267" s="63">
        <v>750000000</v>
      </c>
      <c r="L267" s="63" t="s">
        <v>506</v>
      </c>
      <c r="M267" s="264" t="s">
        <v>766</v>
      </c>
      <c r="N267" s="72" t="s">
        <v>508</v>
      </c>
      <c r="O267" s="72" t="s">
        <v>222</v>
      </c>
      <c r="P267" s="72" t="s">
        <v>1234</v>
      </c>
      <c r="Q267" s="63" t="s">
        <v>1235</v>
      </c>
      <c r="R267" s="72">
        <v>796</v>
      </c>
      <c r="S267" s="72" t="s">
        <v>511</v>
      </c>
      <c r="T267" s="72">
        <v>100</v>
      </c>
      <c r="U267" s="73">
        <v>232</v>
      </c>
      <c r="V267" s="77">
        <v>23200</v>
      </c>
      <c r="W267" s="77">
        <v>25984</v>
      </c>
      <c r="X267" s="72"/>
      <c r="Y267" s="74">
        <v>2016</v>
      </c>
      <c r="Z267" s="63"/>
    </row>
    <row r="268" spans="3:26" s="48" customFormat="1" ht="180" customHeight="1" x14ac:dyDescent="0.2">
      <c r="C268" s="207" t="s">
        <v>1546</v>
      </c>
      <c r="D268" s="72" t="s">
        <v>501</v>
      </c>
      <c r="E268" s="72" t="s">
        <v>1332</v>
      </c>
      <c r="F268" s="72" t="s">
        <v>1333</v>
      </c>
      <c r="G268" s="72" t="s">
        <v>1334</v>
      </c>
      <c r="H268" s="255"/>
      <c r="I268" s="93" t="s">
        <v>189</v>
      </c>
      <c r="J268" s="71">
        <v>0</v>
      </c>
      <c r="K268" s="63">
        <v>750000000</v>
      </c>
      <c r="L268" s="63" t="s">
        <v>506</v>
      </c>
      <c r="M268" s="264" t="s">
        <v>766</v>
      </c>
      <c r="N268" s="72" t="s">
        <v>508</v>
      </c>
      <c r="O268" s="72" t="s">
        <v>222</v>
      </c>
      <c r="P268" s="72" t="s">
        <v>1234</v>
      </c>
      <c r="Q268" s="63" t="s">
        <v>1235</v>
      </c>
      <c r="R268" s="72">
        <v>796</v>
      </c>
      <c r="S268" s="72" t="s">
        <v>511</v>
      </c>
      <c r="T268" s="72">
        <v>174</v>
      </c>
      <c r="U268" s="73">
        <v>196</v>
      </c>
      <c r="V268" s="77">
        <v>34104</v>
      </c>
      <c r="W268" s="77">
        <v>38196.480000000003</v>
      </c>
      <c r="X268" s="72"/>
      <c r="Y268" s="74">
        <v>2016</v>
      </c>
      <c r="Z268" s="63"/>
    </row>
    <row r="269" spans="3:26" s="48" customFormat="1" ht="180" customHeight="1" x14ac:dyDescent="0.25">
      <c r="C269" s="207" t="s">
        <v>1547</v>
      </c>
      <c r="D269" s="72" t="s">
        <v>501</v>
      </c>
      <c r="E269" s="72" t="s">
        <v>1335</v>
      </c>
      <c r="F269" s="72" t="s">
        <v>1336</v>
      </c>
      <c r="G269" s="72" t="s">
        <v>1337</v>
      </c>
      <c r="H269" s="72"/>
      <c r="I269" s="93" t="s">
        <v>189</v>
      </c>
      <c r="J269" s="71">
        <v>0</v>
      </c>
      <c r="K269" s="63">
        <v>750000000</v>
      </c>
      <c r="L269" s="63" t="s">
        <v>506</v>
      </c>
      <c r="M269" s="264" t="s">
        <v>766</v>
      </c>
      <c r="N269" s="72" t="s">
        <v>508</v>
      </c>
      <c r="O269" s="72" t="s">
        <v>222</v>
      </c>
      <c r="P269" s="72" t="s">
        <v>1234</v>
      </c>
      <c r="Q269" s="63" t="s">
        <v>1235</v>
      </c>
      <c r="R269" s="72">
        <v>796</v>
      </c>
      <c r="S269" s="72" t="s">
        <v>511</v>
      </c>
      <c r="T269" s="72">
        <v>100</v>
      </c>
      <c r="U269" s="73">
        <v>107</v>
      </c>
      <c r="V269" s="77">
        <v>10700</v>
      </c>
      <c r="W269" s="77">
        <v>11984</v>
      </c>
      <c r="X269" s="72"/>
      <c r="Y269" s="74">
        <v>2016</v>
      </c>
      <c r="Z269" s="63"/>
    </row>
    <row r="270" spans="3:26" s="48" customFormat="1" ht="180" customHeight="1" x14ac:dyDescent="0.2">
      <c r="C270" s="207" t="s">
        <v>1548</v>
      </c>
      <c r="D270" s="72" t="s">
        <v>501</v>
      </c>
      <c r="E270" s="72" t="s">
        <v>1338</v>
      </c>
      <c r="F270" s="72" t="s">
        <v>1339</v>
      </c>
      <c r="G270" s="72" t="s">
        <v>1340</v>
      </c>
      <c r="H270" s="255"/>
      <c r="I270" s="93" t="s">
        <v>189</v>
      </c>
      <c r="J270" s="71">
        <v>0</v>
      </c>
      <c r="K270" s="63">
        <v>750000000</v>
      </c>
      <c r="L270" s="63" t="s">
        <v>506</v>
      </c>
      <c r="M270" s="264" t="s">
        <v>766</v>
      </c>
      <c r="N270" s="72" t="s">
        <v>508</v>
      </c>
      <c r="O270" s="72" t="s">
        <v>222</v>
      </c>
      <c r="P270" s="72" t="s">
        <v>1234</v>
      </c>
      <c r="Q270" s="63" t="s">
        <v>1235</v>
      </c>
      <c r="R270" s="72">
        <v>704</v>
      </c>
      <c r="S270" s="72" t="s">
        <v>1264</v>
      </c>
      <c r="T270" s="72">
        <v>1100</v>
      </c>
      <c r="U270" s="73">
        <v>183</v>
      </c>
      <c r="V270" s="77">
        <v>201300</v>
      </c>
      <c r="W270" s="77">
        <v>225456</v>
      </c>
      <c r="X270" s="72"/>
      <c r="Y270" s="74">
        <v>2016</v>
      </c>
      <c r="Z270" s="63"/>
    </row>
    <row r="271" spans="3:26" s="48" customFormat="1" ht="180" customHeight="1" x14ac:dyDescent="0.25">
      <c r="C271" s="207" t="s">
        <v>1549</v>
      </c>
      <c r="D271" s="72" t="s">
        <v>501</v>
      </c>
      <c r="E271" s="72" t="s">
        <v>1341</v>
      </c>
      <c r="F271" s="72" t="s">
        <v>1342</v>
      </c>
      <c r="G271" s="72" t="s">
        <v>1343</v>
      </c>
      <c r="H271" s="72" t="s">
        <v>1344</v>
      </c>
      <c r="I271" s="93" t="s">
        <v>189</v>
      </c>
      <c r="J271" s="71">
        <v>0</v>
      </c>
      <c r="K271" s="63">
        <v>750000000</v>
      </c>
      <c r="L271" s="63" t="s">
        <v>506</v>
      </c>
      <c r="M271" s="264" t="s">
        <v>766</v>
      </c>
      <c r="N271" s="72" t="s">
        <v>508</v>
      </c>
      <c r="O271" s="72" t="s">
        <v>222</v>
      </c>
      <c r="P271" s="72" t="s">
        <v>1234</v>
      </c>
      <c r="Q271" s="63" t="s">
        <v>1235</v>
      </c>
      <c r="R271" s="72">
        <v>796</v>
      </c>
      <c r="S271" s="72" t="s">
        <v>511</v>
      </c>
      <c r="T271" s="72">
        <v>14</v>
      </c>
      <c r="U271" s="73">
        <v>13840</v>
      </c>
      <c r="V271" s="77">
        <v>193760</v>
      </c>
      <c r="W271" s="77">
        <v>217011.20000000001</v>
      </c>
      <c r="X271" s="72"/>
      <c r="Y271" s="74">
        <v>2016</v>
      </c>
      <c r="Z271" s="63"/>
    </row>
    <row r="272" spans="3:26" s="48" customFormat="1" ht="180" customHeight="1" x14ac:dyDescent="0.25">
      <c r="C272" s="207" t="s">
        <v>1550</v>
      </c>
      <c r="D272" s="72" t="s">
        <v>501</v>
      </c>
      <c r="E272" s="72" t="s">
        <v>1345</v>
      </c>
      <c r="F272" s="72" t="s">
        <v>1346</v>
      </c>
      <c r="G272" s="72" t="s">
        <v>1347</v>
      </c>
      <c r="H272" s="72" t="s">
        <v>1348</v>
      </c>
      <c r="I272" s="93" t="s">
        <v>189</v>
      </c>
      <c r="J272" s="71">
        <v>0</v>
      </c>
      <c r="K272" s="63">
        <v>750000000</v>
      </c>
      <c r="L272" s="63" t="s">
        <v>506</v>
      </c>
      <c r="M272" s="264" t="s">
        <v>766</v>
      </c>
      <c r="N272" s="72" t="s">
        <v>508</v>
      </c>
      <c r="O272" s="72" t="s">
        <v>222</v>
      </c>
      <c r="P272" s="72" t="s">
        <v>1234</v>
      </c>
      <c r="Q272" s="63" t="s">
        <v>1235</v>
      </c>
      <c r="R272" s="72">
        <v>778</v>
      </c>
      <c r="S272" s="72" t="s">
        <v>866</v>
      </c>
      <c r="T272" s="72">
        <v>50</v>
      </c>
      <c r="U272" s="73">
        <v>285</v>
      </c>
      <c r="V272" s="77">
        <v>14250</v>
      </c>
      <c r="W272" s="77">
        <v>15960</v>
      </c>
      <c r="X272" s="72"/>
      <c r="Y272" s="74">
        <v>2016</v>
      </c>
      <c r="Z272" s="63"/>
    </row>
    <row r="273" spans="3:26" s="48" customFormat="1" ht="180" customHeight="1" x14ac:dyDescent="0.25">
      <c r="C273" s="207" t="s">
        <v>1551</v>
      </c>
      <c r="D273" s="72" t="s">
        <v>501</v>
      </c>
      <c r="E273" s="72" t="s">
        <v>1345</v>
      </c>
      <c r="F273" s="72" t="s">
        <v>1346</v>
      </c>
      <c r="G273" s="72" t="s">
        <v>1347</v>
      </c>
      <c r="H273" s="72" t="s">
        <v>1349</v>
      </c>
      <c r="I273" s="93" t="s">
        <v>189</v>
      </c>
      <c r="J273" s="71">
        <v>0</v>
      </c>
      <c r="K273" s="63">
        <v>750000000</v>
      </c>
      <c r="L273" s="63" t="s">
        <v>506</v>
      </c>
      <c r="M273" s="264" t="s">
        <v>766</v>
      </c>
      <c r="N273" s="72" t="s">
        <v>508</v>
      </c>
      <c r="O273" s="72" t="s">
        <v>222</v>
      </c>
      <c r="P273" s="72" t="s">
        <v>1234</v>
      </c>
      <c r="Q273" s="63" t="s">
        <v>1235</v>
      </c>
      <c r="R273" s="72">
        <v>778</v>
      </c>
      <c r="S273" s="72" t="s">
        <v>866</v>
      </c>
      <c r="T273" s="72">
        <v>174</v>
      </c>
      <c r="U273" s="73">
        <v>58</v>
      </c>
      <c r="V273" s="77">
        <v>10092</v>
      </c>
      <c r="W273" s="77">
        <v>11303.04</v>
      </c>
      <c r="X273" s="72"/>
      <c r="Y273" s="74">
        <v>2016</v>
      </c>
      <c r="Z273" s="63"/>
    </row>
    <row r="274" spans="3:26" s="48" customFormat="1" ht="180" customHeight="1" x14ac:dyDescent="0.25">
      <c r="C274" s="207" t="s">
        <v>1552</v>
      </c>
      <c r="D274" s="72" t="s">
        <v>501</v>
      </c>
      <c r="E274" s="72" t="s">
        <v>1345</v>
      </c>
      <c r="F274" s="72" t="s">
        <v>1346</v>
      </c>
      <c r="G274" s="72" t="s">
        <v>1347</v>
      </c>
      <c r="H274" s="72" t="s">
        <v>1350</v>
      </c>
      <c r="I274" s="93" t="s">
        <v>189</v>
      </c>
      <c r="J274" s="71">
        <v>0</v>
      </c>
      <c r="K274" s="63">
        <v>750000000</v>
      </c>
      <c r="L274" s="63" t="s">
        <v>506</v>
      </c>
      <c r="M274" s="264" t="s">
        <v>766</v>
      </c>
      <c r="N274" s="72" t="s">
        <v>508</v>
      </c>
      <c r="O274" s="72" t="s">
        <v>222</v>
      </c>
      <c r="P274" s="72" t="s">
        <v>1234</v>
      </c>
      <c r="Q274" s="63" t="s">
        <v>1235</v>
      </c>
      <c r="R274" s="72">
        <v>778</v>
      </c>
      <c r="S274" s="72" t="s">
        <v>866</v>
      </c>
      <c r="T274" s="72">
        <v>174</v>
      </c>
      <c r="U274" s="73">
        <v>44</v>
      </c>
      <c r="V274" s="77">
        <v>7656</v>
      </c>
      <c r="W274" s="77">
        <v>8574.7199999999993</v>
      </c>
      <c r="X274" s="72"/>
      <c r="Y274" s="74">
        <v>2016</v>
      </c>
      <c r="Z274" s="63"/>
    </row>
    <row r="275" spans="3:26" s="48" customFormat="1" ht="180" customHeight="1" x14ac:dyDescent="0.25">
      <c r="C275" s="207" t="s">
        <v>1553</v>
      </c>
      <c r="D275" s="72" t="s">
        <v>501</v>
      </c>
      <c r="E275" s="72" t="s">
        <v>1351</v>
      </c>
      <c r="F275" s="72" t="s">
        <v>1352</v>
      </c>
      <c r="G275" s="72" t="s">
        <v>1353</v>
      </c>
      <c r="H275" s="72" t="s">
        <v>1354</v>
      </c>
      <c r="I275" s="93" t="s">
        <v>189</v>
      </c>
      <c r="J275" s="71">
        <v>0</v>
      </c>
      <c r="K275" s="63">
        <v>750000000</v>
      </c>
      <c r="L275" s="63" t="s">
        <v>506</v>
      </c>
      <c r="M275" s="264" t="s">
        <v>766</v>
      </c>
      <c r="N275" s="72" t="s">
        <v>508</v>
      </c>
      <c r="O275" s="72" t="s">
        <v>222</v>
      </c>
      <c r="P275" s="72" t="s">
        <v>1234</v>
      </c>
      <c r="Q275" s="63" t="s">
        <v>1235</v>
      </c>
      <c r="R275" s="72">
        <v>796</v>
      </c>
      <c r="S275" s="72" t="s">
        <v>511</v>
      </c>
      <c r="T275" s="72">
        <v>87</v>
      </c>
      <c r="U275" s="73">
        <v>103</v>
      </c>
      <c r="V275" s="77">
        <v>8961</v>
      </c>
      <c r="W275" s="77">
        <v>10036.32</v>
      </c>
      <c r="X275" s="72"/>
      <c r="Y275" s="74">
        <v>2016</v>
      </c>
      <c r="Z275" s="63"/>
    </row>
    <row r="276" spans="3:26" s="48" customFormat="1" ht="180" customHeight="1" x14ac:dyDescent="0.25">
      <c r="C276" s="207" t="s">
        <v>1554</v>
      </c>
      <c r="D276" s="72" t="s">
        <v>501</v>
      </c>
      <c r="E276" s="72" t="s">
        <v>1355</v>
      </c>
      <c r="F276" s="72" t="s">
        <v>1356</v>
      </c>
      <c r="G276" s="72" t="s">
        <v>1357</v>
      </c>
      <c r="H276" s="72"/>
      <c r="I276" s="93" t="s">
        <v>189</v>
      </c>
      <c r="J276" s="71">
        <v>0</v>
      </c>
      <c r="K276" s="63">
        <v>750000000</v>
      </c>
      <c r="L276" s="63" t="s">
        <v>506</v>
      </c>
      <c r="M276" s="264" t="s">
        <v>766</v>
      </c>
      <c r="N276" s="72" t="s">
        <v>508</v>
      </c>
      <c r="O276" s="72" t="s">
        <v>222</v>
      </c>
      <c r="P276" s="72" t="s">
        <v>1234</v>
      </c>
      <c r="Q276" s="63" t="s">
        <v>1235</v>
      </c>
      <c r="R276" s="72">
        <v>796</v>
      </c>
      <c r="S276" s="72" t="s">
        <v>511</v>
      </c>
      <c r="T276" s="72">
        <v>20</v>
      </c>
      <c r="U276" s="73">
        <v>437</v>
      </c>
      <c r="V276" s="77">
        <v>8740</v>
      </c>
      <c r="W276" s="77">
        <v>9788.7999999999993</v>
      </c>
      <c r="X276" s="72"/>
      <c r="Y276" s="74">
        <v>2016</v>
      </c>
      <c r="Z276" s="63"/>
    </row>
    <row r="277" spans="3:26" s="48" customFormat="1" ht="180" customHeight="1" x14ac:dyDescent="0.25">
      <c r="C277" s="207" t="s">
        <v>1555</v>
      </c>
      <c r="D277" s="72" t="s">
        <v>501</v>
      </c>
      <c r="E277" s="72" t="s">
        <v>1358</v>
      </c>
      <c r="F277" s="72" t="s">
        <v>1359</v>
      </c>
      <c r="G277" s="72" t="s">
        <v>1360</v>
      </c>
      <c r="H277" s="72"/>
      <c r="I277" s="93" t="s">
        <v>189</v>
      </c>
      <c r="J277" s="71">
        <v>0</v>
      </c>
      <c r="K277" s="63">
        <v>750000000</v>
      </c>
      <c r="L277" s="63" t="s">
        <v>506</v>
      </c>
      <c r="M277" s="264" t="s">
        <v>766</v>
      </c>
      <c r="N277" s="72" t="s">
        <v>508</v>
      </c>
      <c r="O277" s="72" t="s">
        <v>222</v>
      </c>
      <c r="P277" s="72" t="s">
        <v>1234</v>
      </c>
      <c r="Q277" s="63" t="s">
        <v>1235</v>
      </c>
      <c r="R277" s="72">
        <v>796</v>
      </c>
      <c r="S277" s="72" t="s">
        <v>511</v>
      </c>
      <c r="T277" s="72">
        <v>104</v>
      </c>
      <c r="U277" s="73">
        <v>160</v>
      </c>
      <c r="V277" s="77">
        <v>16640</v>
      </c>
      <c r="W277" s="77">
        <v>18636.8</v>
      </c>
      <c r="X277" s="72"/>
      <c r="Y277" s="74">
        <v>2016</v>
      </c>
      <c r="Z277" s="63"/>
    </row>
    <row r="278" spans="3:26" s="48" customFormat="1" ht="180" customHeight="1" x14ac:dyDescent="0.25">
      <c r="C278" s="207" t="s">
        <v>1556</v>
      </c>
      <c r="D278" s="72" t="s">
        <v>501</v>
      </c>
      <c r="E278" s="72" t="s">
        <v>1361</v>
      </c>
      <c r="F278" s="72" t="s">
        <v>1266</v>
      </c>
      <c r="G278" s="72" t="s">
        <v>1362</v>
      </c>
      <c r="H278" s="72"/>
      <c r="I278" s="93" t="s">
        <v>189</v>
      </c>
      <c r="J278" s="71">
        <v>0</v>
      </c>
      <c r="K278" s="63">
        <v>750000000</v>
      </c>
      <c r="L278" s="63" t="s">
        <v>506</v>
      </c>
      <c r="M278" s="264" t="s">
        <v>766</v>
      </c>
      <c r="N278" s="72" t="s">
        <v>508</v>
      </c>
      <c r="O278" s="72" t="s">
        <v>222</v>
      </c>
      <c r="P278" s="72" t="s">
        <v>1234</v>
      </c>
      <c r="Q278" s="63" t="s">
        <v>1235</v>
      </c>
      <c r="R278" s="72">
        <v>796</v>
      </c>
      <c r="S278" s="72" t="s">
        <v>511</v>
      </c>
      <c r="T278" s="72">
        <v>100</v>
      </c>
      <c r="U278" s="73">
        <v>321</v>
      </c>
      <c r="V278" s="77">
        <v>32100</v>
      </c>
      <c r="W278" s="77">
        <v>35952</v>
      </c>
      <c r="X278" s="72"/>
      <c r="Y278" s="74">
        <v>2016</v>
      </c>
      <c r="Z278" s="63"/>
    </row>
    <row r="279" spans="3:26" s="48" customFormat="1" ht="180" customHeight="1" x14ac:dyDescent="0.25">
      <c r="C279" s="207" t="s">
        <v>1557</v>
      </c>
      <c r="D279" s="72" t="s">
        <v>501</v>
      </c>
      <c r="E279" s="72" t="s">
        <v>1363</v>
      </c>
      <c r="F279" s="72" t="s">
        <v>1364</v>
      </c>
      <c r="G279" s="72" t="s">
        <v>1365</v>
      </c>
      <c r="H279" s="72" t="s">
        <v>1366</v>
      </c>
      <c r="I279" s="93" t="s">
        <v>189</v>
      </c>
      <c r="J279" s="71">
        <v>0</v>
      </c>
      <c r="K279" s="63">
        <v>750000000</v>
      </c>
      <c r="L279" s="63" t="s">
        <v>506</v>
      </c>
      <c r="M279" s="264" t="s">
        <v>766</v>
      </c>
      <c r="N279" s="72" t="s">
        <v>508</v>
      </c>
      <c r="O279" s="72" t="s">
        <v>222</v>
      </c>
      <c r="P279" s="72" t="s">
        <v>1234</v>
      </c>
      <c r="Q279" s="63" t="s">
        <v>1235</v>
      </c>
      <c r="R279" s="72">
        <v>796</v>
      </c>
      <c r="S279" s="72" t="s">
        <v>511</v>
      </c>
      <c r="T279" s="72">
        <v>200</v>
      </c>
      <c r="U279" s="73">
        <v>340</v>
      </c>
      <c r="V279" s="77">
        <v>68000</v>
      </c>
      <c r="W279" s="77">
        <v>76160</v>
      </c>
      <c r="X279" s="72"/>
      <c r="Y279" s="74">
        <v>2016</v>
      </c>
      <c r="Z279" s="63"/>
    </row>
    <row r="280" spans="3:26" s="48" customFormat="1" ht="180" customHeight="1" x14ac:dyDescent="0.2">
      <c r="C280" s="207" t="s">
        <v>1558</v>
      </c>
      <c r="D280" s="72" t="s">
        <v>501</v>
      </c>
      <c r="E280" s="72" t="s">
        <v>1367</v>
      </c>
      <c r="F280" s="72" t="s">
        <v>1368</v>
      </c>
      <c r="G280" s="72" t="s">
        <v>1369</v>
      </c>
      <c r="H280" s="255"/>
      <c r="I280" s="93" t="s">
        <v>189</v>
      </c>
      <c r="J280" s="71">
        <v>0</v>
      </c>
      <c r="K280" s="63">
        <v>750000000</v>
      </c>
      <c r="L280" s="63" t="s">
        <v>506</v>
      </c>
      <c r="M280" s="264" t="s">
        <v>766</v>
      </c>
      <c r="N280" s="72" t="s">
        <v>508</v>
      </c>
      <c r="O280" s="72" t="s">
        <v>222</v>
      </c>
      <c r="P280" s="72" t="s">
        <v>1234</v>
      </c>
      <c r="Q280" s="63" t="s">
        <v>1235</v>
      </c>
      <c r="R280" s="72">
        <v>796</v>
      </c>
      <c r="S280" s="72" t="s">
        <v>511</v>
      </c>
      <c r="T280" s="72">
        <v>700</v>
      </c>
      <c r="U280" s="73">
        <v>72</v>
      </c>
      <c r="V280" s="77">
        <v>50400</v>
      </c>
      <c r="W280" s="77">
        <v>56448</v>
      </c>
      <c r="X280" s="72"/>
      <c r="Y280" s="74">
        <v>2016</v>
      </c>
      <c r="Z280" s="63"/>
    </row>
    <row r="281" spans="3:26" s="48" customFormat="1" ht="180" customHeight="1" x14ac:dyDescent="0.25">
      <c r="C281" s="207" t="s">
        <v>1559</v>
      </c>
      <c r="D281" s="72" t="s">
        <v>501</v>
      </c>
      <c r="E281" s="72" t="s">
        <v>1370</v>
      </c>
      <c r="F281" s="72" t="s">
        <v>1255</v>
      </c>
      <c r="G281" s="72" t="s">
        <v>1371</v>
      </c>
      <c r="H281" s="72"/>
      <c r="I281" s="93" t="s">
        <v>189</v>
      </c>
      <c r="J281" s="71">
        <v>0</v>
      </c>
      <c r="K281" s="63">
        <v>750000000</v>
      </c>
      <c r="L281" s="63" t="s">
        <v>506</v>
      </c>
      <c r="M281" s="264" t="s">
        <v>766</v>
      </c>
      <c r="N281" s="72" t="s">
        <v>508</v>
      </c>
      <c r="O281" s="72" t="s">
        <v>222</v>
      </c>
      <c r="P281" s="72" t="s">
        <v>1234</v>
      </c>
      <c r="Q281" s="63" t="s">
        <v>1235</v>
      </c>
      <c r="R281" s="72">
        <v>796</v>
      </c>
      <c r="S281" s="72" t="s">
        <v>511</v>
      </c>
      <c r="T281" s="72">
        <v>100</v>
      </c>
      <c r="U281" s="73">
        <v>160</v>
      </c>
      <c r="V281" s="77">
        <v>16000</v>
      </c>
      <c r="W281" s="77">
        <v>17920</v>
      </c>
      <c r="X281" s="72"/>
      <c r="Y281" s="74">
        <v>2016</v>
      </c>
      <c r="Z281" s="63"/>
    </row>
    <row r="282" spans="3:26" s="48" customFormat="1" ht="180" customHeight="1" x14ac:dyDescent="0.25">
      <c r="C282" s="207" t="s">
        <v>1560</v>
      </c>
      <c r="D282" s="72" t="s">
        <v>501</v>
      </c>
      <c r="E282" s="72" t="s">
        <v>1372</v>
      </c>
      <c r="F282" s="72" t="s">
        <v>1373</v>
      </c>
      <c r="G282" s="72" t="s">
        <v>1374</v>
      </c>
      <c r="H282" s="72"/>
      <c r="I282" s="93" t="s">
        <v>189</v>
      </c>
      <c r="J282" s="71">
        <v>0</v>
      </c>
      <c r="K282" s="63">
        <v>750000000</v>
      </c>
      <c r="L282" s="63" t="s">
        <v>506</v>
      </c>
      <c r="M282" s="264" t="s">
        <v>766</v>
      </c>
      <c r="N282" s="72" t="s">
        <v>508</v>
      </c>
      <c r="O282" s="72" t="s">
        <v>222</v>
      </c>
      <c r="P282" s="72" t="s">
        <v>1234</v>
      </c>
      <c r="Q282" s="63" t="s">
        <v>1235</v>
      </c>
      <c r="R282" s="72">
        <v>796</v>
      </c>
      <c r="S282" s="72" t="s">
        <v>511</v>
      </c>
      <c r="T282" s="72">
        <v>15</v>
      </c>
      <c r="U282" s="73">
        <v>21355</v>
      </c>
      <c r="V282" s="77">
        <v>320325</v>
      </c>
      <c r="W282" s="77">
        <v>358764</v>
      </c>
      <c r="X282" s="72"/>
      <c r="Y282" s="74">
        <v>2016</v>
      </c>
      <c r="Z282" s="63"/>
    </row>
    <row r="283" spans="3:26" s="48" customFormat="1" ht="180" customHeight="1" x14ac:dyDescent="0.25">
      <c r="C283" s="207" t="s">
        <v>1561</v>
      </c>
      <c r="D283" s="72" t="s">
        <v>501</v>
      </c>
      <c r="E283" s="72" t="s">
        <v>1375</v>
      </c>
      <c r="F283" s="72" t="s">
        <v>1376</v>
      </c>
      <c r="G283" s="72" t="s">
        <v>1377</v>
      </c>
      <c r="H283" s="72"/>
      <c r="I283" s="93" t="s">
        <v>189</v>
      </c>
      <c r="J283" s="71">
        <v>0</v>
      </c>
      <c r="K283" s="63">
        <v>750000000</v>
      </c>
      <c r="L283" s="63" t="s">
        <v>506</v>
      </c>
      <c r="M283" s="264" t="s">
        <v>766</v>
      </c>
      <c r="N283" s="72" t="s">
        <v>508</v>
      </c>
      <c r="O283" s="72" t="s">
        <v>222</v>
      </c>
      <c r="P283" s="72" t="s">
        <v>1234</v>
      </c>
      <c r="Q283" s="63" t="s">
        <v>1235</v>
      </c>
      <c r="R283" s="72">
        <v>796</v>
      </c>
      <c r="S283" s="72" t="s">
        <v>511</v>
      </c>
      <c r="T283" s="72">
        <v>5</v>
      </c>
      <c r="U283" s="73">
        <v>28000</v>
      </c>
      <c r="V283" s="77">
        <v>140000</v>
      </c>
      <c r="W283" s="77">
        <v>156800</v>
      </c>
      <c r="X283" s="72"/>
      <c r="Y283" s="74">
        <v>2016</v>
      </c>
      <c r="Z283" s="63"/>
    </row>
    <row r="284" spans="3:26" s="48" customFormat="1" ht="180" customHeight="1" x14ac:dyDescent="0.25">
      <c r="C284" s="207" t="s">
        <v>1562</v>
      </c>
      <c r="D284" s="72" t="s">
        <v>501</v>
      </c>
      <c r="E284" s="72" t="s">
        <v>1378</v>
      </c>
      <c r="F284" s="72" t="s">
        <v>1379</v>
      </c>
      <c r="G284" s="72" t="s">
        <v>1380</v>
      </c>
      <c r="H284" s="72" t="s">
        <v>1381</v>
      </c>
      <c r="I284" s="93" t="s">
        <v>189</v>
      </c>
      <c r="J284" s="71">
        <v>0</v>
      </c>
      <c r="K284" s="63">
        <v>750000000</v>
      </c>
      <c r="L284" s="63" t="s">
        <v>506</v>
      </c>
      <c r="M284" s="264" t="s">
        <v>835</v>
      </c>
      <c r="N284" s="72" t="s">
        <v>508</v>
      </c>
      <c r="O284" s="72" t="s">
        <v>222</v>
      </c>
      <c r="P284" s="72" t="s">
        <v>946</v>
      </c>
      <c r="Q284" s="63" t="s">
        <v>1235</v>
      </c>
      <c r="R284" s="72">
        <v>796</v>
      </c>
      <c r="S284" s="72" t="s">
        <v>511</v>
      </c>
      <c r="T284" s="72">
        <v>24</v>
      </c>
      <c r="U284" s="73">
        <v>26750</v>
      </c>
      <c r="V284" s="77">
        <v>0</v>
      </c>
      <c r="W284" s="77">
        <v>0</v>
      </c>
      <c r="X284" s="72"/>
      <c r="Y284" s="74">
        <v>2016</v>
      </c>
      <c r="Z284" s="63">
        <v>11</v>
      </c>
    </row>
    <row r="285" spans="3:26" s="48" customFormat="1" ht="180" customHeight="1" x14ac:dyDescent="0.25">
      <c r="C285" s="207" t="s">
        <v>2115</v>
      </c>
      <c r="D285" s="72" t="s">
        <v>501</v>
      </c>
      <c r="E285" s="72" t="s">
        <v>1378</v>
      </c>
      <c r="F285" s="72" t="s">
        <v>1379</v>
      </c>
      <c r="G285" s="72" t="s">
        <v>1380</v>
      </c>
      <c r="H285" s="72" t="s">
        <v>1381</v>
      </c>
      <c r="I285" s="93" t="s">
        <v>189</v>
      </c>
      <c r="J285" s="71">
        <v>0</v>
      </c>
      <c r="K285" s="63">
        <v>750000000</v>
      </c>
      <c r="L285" s="63" t="s">
        <v>506</v>
      </c>
      <c r="M285" s="264" t="s">
        <v>1842</v>
      </c>
      <c r="N285" s="72" t="s">
        <v>508</v>
      </c>
      <c r="O285" s="72" t="s">
        <v>222</v>
      </c>
      <c r="P285" s="72" t="s">
        <v>946</v>
      </c>
      <c r="Q285" s="63" t="s">
        <v>1235</v>
      </c>
      <c r="R285" s="72">
        <v>796</v>
      </c>
      <c r="S285" s="72" t="s">
        <v>511</v>
      </c>
      <c r="T285" s="72">
        <v>24</v>
      </c>
      <c r="U285" s="73">
        <v>26750</v>
      </c>
      <c r="V285" s="77">
        <v>642000</v>
      </c>
      <c r="W285" s="77">
        <v>719040</v>
      </c>
      <c r="X285" s="72"/>
      <c r="Y285" s="74">
        <v>2016</v>
      </c>
      <c r="Z285" s="63"/>
    </row>
    <row r="286" spans="3:26" s="48" customFormat="1" ht="180" customHeight="1" x14ac:dyDescent="0.25">
      <c r="C286" s="207" t="s">
        <v>1563</v>
      </c>
      <c r="D286" s="72" t="s">
        <v>501</v>
      </c>
      <c r="E286" s="72" t="s">
        <v>1382</v>
      </c>
      <c r="F286" s="72" t="s">
        <v>1383</v>
      </c>
      <c r="G286" s="72" t="s">
        <v>1384</v>
      </c>
      <c r="H286" s="72"/>
      <c r="I286" s="93" t="s">
        <v>189</v>
      </c>
      <c r="J286" s="71">
        <v>1</v>
      </c>
      <c r="K286" s="63">
        <v>750000000</v>
      </c>
      <c r="L286" s="63" t="s">
        <v>506</v>
      </c>
      <c r="M286" s="264" t="s">
        <v>835</v>
      </c>
      <c r="N286" s="72" t="s">
        <v>508</v>
      </c>
      <c r="O286" s="72" t="s">
        <v>222</v>
      </c>
      <c r="P286" s="72" t="s">
        <v>946</v>
      </c>
      <c r="Q286" s="63" t="s">
        <v>510</v>
      </c>
      <c r="R286" s="72">
        <v>796</v>
      </c>
      <c r="S286" s="72" t="s">
        <v>511</v>
      </c>
      <c r="T286" s="72">
        <v>2</v>
      </c>
      <c r="U286" s="73">
        <v>63130</v>
      </c>
      <c r="V286" s="77">
        <v>0</v>
      </c>
      <c r="W286" s="77">
        <v>0</v>
      </c>
      <c r="X286" s="72" t="s">
        <v>512</v>
      </c>
      <c r="Y286" s="74">
        <v>2016</v>
      </c>
      <c r="Z286" s="63" t="s">
        <v>1841</v>
      </c>
    </row>
    <row r="287" spans="3:26" s="48" customFormat="1" ht="180" customHeight="1" x14ac:dyDescent="0.25">
      <c r="C287" s="207" t="s">
        <v>1843</v>
      </c>
      <c r="D287" s="72" t="s">
        <v>501</v>
      </c>
      <c r="E287" s="72" t="s">
        <v>1382</v>
      </c>
      <c r="F287" s="72" t="s">
        <v>1383</v>
      </c>
      <c r="G287" s="72" t="s">
        <v>1384</v>
      </c>
      <c r="H287" s="72"/>
      <c r="I287" s="93" t="s">
        <v>189</v>
      </c>
      <c r="J287" s="71">
        <v>0</v>
      </c>
      <c r="K287" s="63">
        <v>750000000</v>
      </c>
      <c r="L287" s="63" t="s">
        <v>506</v>
      </c>
      <c r="M287" s="264" t="s">
        <v>1842</v>
      </c>
      <c r="N287" s="72" t="s">
        <v>508</v>
      </c>
      <c r="O287" s="72" t="s">
        <v>222</v>
      </c>
      <c r="P287" s="72" t="s">
        <v>946</v>
      </c>
      <c r="Q287" s="63" t="s">
        <v>1235</v>
      </c>
      <c r="R287" s="72">
        <v>796</v>
      </c>
      <c r="S287" s="72" t="s">
        <v>511</v>
      </c>
      <c r="T287" s="72">
        <v>2</v>
      </c>
      <c r="U287" s="73">
        <v>63130</v>
      </c>
      <c r="V287" s="77">
        <v>126260</v>
      </c>
      <c r="W287" s="77">
        <v>141411.20000000001</v>
      </c>
      <c r="X287" s="72"/>
      <c r="Y287" s="74">
        <v>2016</v>
      </c>
      <c r="Z287" s="63"/>
    </row>
    <row r="288" spans="3:26" s="48" customFormat="1" ht="180" customHeight="1" x14ac:dyDescent="0.25">
      <c r="C288" s="207" t="s">
        <v>1564</v>
      </c>
      <c r="D288" s="72" t="s">
        <v>501</v>
      </c>
      <c r="E288" s="72" t="s">
        <v>1385</v>
      </c>
      <c r="F288" s="72" t="s">
        <v>1386</v>
      </c>
      <c r="G288" s="72" t="s">
        <v>1387</v>
      </c>
      <c r="H288" s="72" t="s">
        <v>1388</v>
      </c>
      <c r="I288" s="93" t="s">
        <v>189</v>
      </c>
      <c r="J288" s="71">
        <v>1</v>
      </c>
      <c r="K288" s="63">
        <v>750000000</v>
      </c>
      <c r="L288" s="63" t="s">
        <v>506</v>
      </c>
      <c r="M288" s="264" t="s">
        <v>835</v>
      </c>
      <c r="N288" s="72" t="s">
        <v>508</v>
      </c>
      <c r="O288" s="72" t="s">
        <v>222</v>
      </c>
      <c r="P288" s="72" t="s">
        <v>946</v>
      </c>
      <c r="Q288" s="63" t="s">
        <v>510</v>
      </c>
      <c r="R288" s="72">
        <v>796</v>
      </c>
      <c r="S288" s="72" t="s">
        <v>511</v>
      </c>
      <c r="T288" s="72">
        <v>2</v>
      </c>
      <c r="U288" s="73">
        <v>139100</v>
      </c>
      <c r="V288" s="77">
        <v>0</v>
      </c>
      <c r="W288" s="77">
        <v>0</v>
      </c>
      <c r="X288" s="72" t="s">
        <v>512</v>
      </c>
      <c r="Y288" s="74">
        <v>2016</v>
      </c>
      <c r="Z288" s="63" t="s">
        <v>1841</v>
      </c>
    </row>
    <row r="289" spans="3:26" s="48" customFormat="1" ht="180" customHeight="1" x14ac:dyDescent="0.25">
      <c r="C289" s="207" t="s">
        <v>1844</v>
      </c>
      <c r="D289" s="72" t="s">
        <v>501</v>
      </c>
      <c r="E289" s="72" t="s">
        <v>1385</v>
      </c>
      <c r="F289" s="72" t="s">
        <v>1386</v>
      </c>
      <c r="G289" s="72" t="s">
        <v>1387</v>
      </c>
      <c r="H289" s="72" t="s">
        <v>1388</v>
      </c>
      <c r="I289" s="93" t="s">
        <v>189</v>
      </c>
      <c r="J289" s="71">
        <v>0</v>
      </c>
      <c r="K289" s="63">
        <v>750000000</v>
      </c>
      <c r="L289" s="63" t="s">
        <v>506</v>
      </c>
      <c r="M289" s="264" t="s">
        <v>1842</v>
      </c>
      <c r="N289" s="72" t="s">
        <v>508</v>
      </c>
      <c r="O289" s="72" t="s">
        <v>222</v>
      </c>
      <c r="P289" s="72" t="s">
        <v>946</v>
      </c>
      <c r="Q289" s="63" t="s">
        <v>1235</v>
      </c>
      <c r="R289" s="72">
        <v>796</v>
      </c>
      <c r="S289" s="72" t="s">
        <v>511</v>
      </c>
      <c r="T289" s="72">
        <v>2</v>
      </c>
      <c r="U289" s="73">
        <v>139100</v>
      </c>
      <c r="V289" s="77">
        <v>278200</v>
      </c>
      <c r="W289" s="77">
        <v>311584</v>
      </c>
      <c r="X289" s="72"/>
      <c r="Y289" s="74">
        <v>2016</v>
      </c>
      <c r="Z289" s="63"/>
    </row>
    <row r="290" spans="3:26" s="48" customFormat="1" ht="180" customHeight="1" x14ac:dyDescent="0.25">
      <c r="C290" s="207" t="s">
        <v>1565</v>
      </c>
      <c r="D290" s="72" t="s">
        <v>501</v>
      </c>
      <c r="E290" s="72" t="s">
        <v>1389</v>
      </c>
      <c r="F290" s="72" t="s">
        <v>1390</v>
      </c>
      <c r="G290" s="72" t="s">
        <v>1391</v>
      </c>
      <c r="H290" s="72" t="s">
        <v>1392</v>
      </c>
      <c r="I290" s="93" t="s">
        <v>189</v>
      </c>
      <c r="J290" s="71">
        <v>1</v>
      </c>
      <c r="K290" s="63">
        <v>750000000</v>
      </c>
      <c r="L290" s="63" t="s">
        <v>506</v>
      </c>
      <c r="M290" s="264" t="s">
        <v>835</v>
      </c>
      <c r="N290" s="72" t="s">
        <v>508</v>
      </c>
      <c r="O290" s="72" t="s">
        <v>222</v>
      </c>
      <c r="P290" s="72" t="s">
        <v>946</v>
      </c>
      <c r="Q290" s="63" t="s">
        <v>510</v>
      </c>
      <c r="R290" s="72">
        <v>796</v>
      </c>
      <c r="S290" s="72" t="s">
        <v>511</v>
      </c>
      <c r="T290" s="72">
        <v>6</v>
      </c>
      <c r="U290" s="73">
        <v>13803</v>
      </c>
      <c r="V290" s="77">
        <v>0</v>
      </c>
      <c r="W290" s="77">
        <v>0</v>
      </c>
      <c r="X290" s="72" t="s">
        <v>512</v>
      </c>
      <c r="Y290" s="74">
        <v>2016</v>
      </c>
      <c r="Z290" s="63" t="s">
        <v>1841</v>
      </c>
    </row>
    <row r="291" spans="3:26" s="48" customFormat="1" ht="180" customHeight="1" x14ac:dyDescent="0.25">
      <c r="C291" s="207" t="s">
        <v>1845</v>
      </c>
      <c r="D291" s="72" t="s">
        <v>501</v>
      </c>
      <c r="E291" s="72" t="s">
        <v>1389</v>
      </c>
      <c r="F291" s="72" t="s">
        <v>1390</v>
      </c>
      <c r="G291" s="72" t="s">
        <v>1391</v>
      </c>
      <c r="H291" s="72" t="s">
        <v>1392</v>
      </c>
      <c r="I291" s="93" t="s">
        <v>189</v>
      </c>
      <c r="J291" s="71">
        <v>0</v>
      </c>
      <c r="K291" s="63">
        <v>750000000</v>
      </c>
      <c r="L291" s="63" t="s">
        <v>506</v>
      </c>
      <c r="M291" s="264" t="s">
        <v>1842</v>
      </c>
      <c r="N291" s="72" t="s">
        <v>508</v>
      </c>
      <c r="O291" s="72" t="s">
        <v>222</v>
      </c>
      <c r="P291" s="72" t="s">
        <v>946</v>
      </c>
      <c r="Q291" s="63" t="s">
        <v>1235</v>
      </c>
      <c r="R291" s="72">
        <v>796</v>
      </c>
      <c r="S291" s="72" t="s">
        <v>511</v>
      </c>
      <c r="T291" s="72">
        <v>6</v>
      </c>
      <c r="U291" s="73">
        <v>13803</v>
      </c>
      <c r="V291" s="77">
        <v>82818</v>
      </c>
      <c r="W291" s="77">
        <v>92756.160000000003</v>
      </c>
      <c r="X291" s="72"/>
      <c r="Y291" s="74">
        <v>2016</v>
      </c>
      <c r="Z291" s="63"/>
    </row>
    <row r="292" spans="3:26" s="48" customFormat="1" ht="180" customHeight="1" x14ac:dyDescent="0.25">
      <c r="C292" s="207" t="s">
        <v>1566</v>
      </c>
      <c r="D292" s="72" t="s">
        <v>501</v>
      </c>
      <c r="E292" s="72" t="s">
        <v>1393</v>
      </c>
      <c r="F292" s="72" t="s">
        <v>1394</v>
      </c>
      <c r="G292" s="72" t="s">
        <v>1395</v>
      </c>
      <c r="H292" s="72" t="s">
        <v>1396</v>
      </c>
      <c r="I292" s="93" t="s">
        <v>189</v>
      </c>
      <c r="J292" s="71">
        <v>0</v>
      </c>
      <c r="K292" s="63">
        <v>750000000</v>
      </c>
      <c r="L292" s="63" t="s">
        <v>506</v>
      </c>
      <c r="M292" s="264" t="s">
        <v>835</v>
      </c>
      <c r="N292" s="72" t="s">
        <v>508</v>
      </c>
      <c r="O292" s="72" t="s">
        <v>222</v>
      </c>
      <c r="P292" s="72" t="s">
        <v>946</v>
      </c>
      <c r="Q292" s="63" t="s">
        <v>1235</v>
      </c>
      <c r="R292" s="72">
        <v>796</v>
      </c>
      <c r="S292" s="72" t="s">
        <v>511</v>
      </c>
      <c r="T292" s="72">
        <v>1</v>
      </c>
      <c r="U292" s="73">
        <v>242890</v>
      </c>
      <c r="V292" s="77">
        <v>0</v>
      </c>
      <c r="W292" s="77">
        <v>0</v>
      </c>
      <c r="X292" s="72"/>
      <c r="Y292" s="74">
        <v>2016</v>
      </c>
      <c r="Z292" s="63">
        <v>11</v>
      </c>
    </row>
    <row r="293" spans="3:26" s="48" customFormat="1" ht="180" customHeight="1" x14ac:dyDescent="0.25">
      <c r="C293" s="207" t="s">
        <v>2116</v>
      </c>
      <c r="D293" s="72" t="s">
        <v>501</v>
      </c>
      <c r="E293" s="72" t="s">
        <v>1393</v>
      </c>
      <c r="F293" s="72" t="s">
        <v>1394</v>
      </c>
      <c r="G293" s="72" t="s">
        <v>1395</v>
      </c>
      <c r="H293" s="72" t="s">
        <v>1396</v>
      </c>
      <c r="I293" s="93" t="s">
        <v>189</v>
      </c>
      <c r="J293" s="71">
        <v>0</v>
      </c>
      <c r="K293" s="63">
        <v>750000000</v>
      </c>
      <c r="L293" s="63" t="s">
        <v>506</v>
      </c>
      <c r="M293" s="264" t="s">
        <v>1842</v>
      </c>
      <c r="N293" s="72" t="s">
        <v>508</v>
      </c>
      <c r="O293" s="72" t="s">
        <v>222</v>
      </c>
      <c r="P293" s="72" t="s">
        <v>946</v>
      </c>
      <c r="Q293" s="63" t="s">
        <v>1235</v>
      </c>
      <c r="R293" s="72">
        <v>796</v>
      </c>
      <c r="S293" s="72" t="s">
        <v>511</v>
      </c>
      <c r="T293" s="72">
        <v>1</v>
      </c>
      <c r="U293" s="73">
        <v>242890</v>
      </c>
      <c r="V293" s="77">
        <v>0</v>
      </c>
      <c r="W293" s="77">
        <v>0</v>
      </c>
      <c r="X293" s="72"/>
      <c r="Y293" s="74">
        <v>2016</v>
      </c>
      <c r="Z293" s="74" t="s">
        <v>2194</v>
      </c>
    </row>
    <row r="294" spans="3:26" s="48" customFormat="1" ht="180" customHeight="1" x14ac:dyDescent="0.25">
      <c r="C294" s="207" t="s">
        <v>2195</v>
      </c>
      <c r="D294" s="72" t="s">
        <v>501</v>
      </c>
      <c r="E294" s="72" t="s">
        <v>1393</v>
      </c>
      <c r="F294" s="72" t="s">
        <v>1394</v>
      </c>
      <c r="G294" s="72" t="s">
        <v>1395</v>
      </c>
      <c r="H294" s="72" t="s">
        <v>1396</v>
      </c>
      <c r="I294" s="93" t="s">
        <v>189</v>
      </c>
      <c r="J294" s="71">
        <v>0</v>
      </c>
      <c r="K294" s="63">
        <v>750000000</v>
      </c>
      <c r="L294" s="63" t="s">
        <v>506</v>
      </c>
      <c r="M294" s="264" t="s">
        <v>1842</v>
      </c>
      <c r="N294" s="72" t="s">
        <v>508</v>
      </c>
      <c r="O294" s="72" t="s">
        <v>222</v>
      </c>
      <c r="P294" s="72" t="s">
        <v>946</v>
      </c>
      <c r="Q294" s="63" t="s">
        <v>1235</v>
      </c>
      <c r="R294" s="72">
        <v>796</v>
      </c>
      <c r="S294" s="72" t="s">
        <v>511</v>
      </c>
      <c r="T294" s="72">
        <v>1</v>
      </c>
      <c r="U294" s="77">
        <v>155570</v>
      </c>
      <c r="V294" s="77">
        <v>0</v>
      </c>
      <c r="W294" s="77">
        <v>0</v>
      </c>
      <c r="X294" s="72"/>
      <c r="Y294" s="74">
        <v>2016</v>
      </c>
      <c r="Z294" s="74">
        <v>11.14</v>
      </c>
    </row>
    <row r="295" spans="3:26" s="48" customFormat="1" ht="180" customHeight="1" x14ac:dyDescent="0.25">
      <c r="C295" s="207" t="s">
        <v>2329</v>
      </c>
      <c r="D295" s="72" t="s">
        <v>501</v>
      </c>
      <c r="E295" s="72" t="s">
        <v>1393</v>
      </c>
      <c r="F295" s="72" t="s">
        <v>1394</v>
      </c>
      <c r="G295" s="72" t="s">
        <v>1395</v>
      </c>
      <c r="H295" s="72" t="s">
        <v>1396</v>
      </c>
      <c r="I295" s="93" t="s">
        <v>189</v>
      </c>
      <c r="J295" s="71">
        <v>0</v>
      </c>
      <c r="K295" s="63">
        <v>750000000</v>
      </c>
      <c r="L295" s="63" t="s">
        <v>506</v>
      </c>
      <c r="M295" s="264" t="s">
        <v>1920</v>
      </c>
      <c r="N295" s="72" t="s">
        <v>508</v>
      </c>
      <c r="O295" s="72" t="s">
        <v>222</v>
      </c>
      <c r="P295" s="72" t="s">
        <v>917</v>
      </c>
      <c r="Q295" s="63" t="s">
        <v>1235</v>
      </c>
      <c r="R295" s="72">
        <v>796</v>
      </c>
      <c r="S295" s="72" t="s">
        <v>511</v>
      </c>
      <c r="T295" s="72">
        <v>1</v>
      </c>
      <c r="U295" s="77">
        <v>155570</v>
      </c>
      <c r="V295" s="77">
        <v>155570</v>
      </c>
      <c r="W295" s="77">
        <v>174238.4</v>
      </c>
      <c r="X295" s="72"/>
      <c r="Y295" s="74">
        <v>2016</v>
      </c>
      <c r="Z295" s="74"/>
    </row>
    <row r="296" spans="3:26" s="48" customFormat="1" ht="180" customHeight="1" x14ac:dyDescent="0.25">
      <c r="C296" s="207" t="s">
        <v>1567</v>
      </c>
      <c r="D296" s="72" t="s">
        <v>501</v>
      </c>
      <c r="E296" s="72" t="s">
        <v>1397</v>
      </c>
      <c r="F296" s="72" t="s">
        <v>1394</v>
      </c>
      <c r="G296" s="72" t="s">
        <v>1398</v>
      </c>
      <c r="H296" s="72" t="s">
        <v>1396</v>
      </c>
      <c r="I296" s="93" t="s">
        <v>189</v>
      </c>
      <c r="J296" s="71">
        <v>0</v>
      </c>
      <c r="K296" s="63">
        <v>750000000</v>
      </c>
      <c r="L296" s="63" t="s">
        <v>506</v>
      </c>
      <c r="M296" s="264" t="s">
        <v>835</v>
      </c>
      <c r="N296" s="72" t="s">
        <v>508</v>
      </c>
      <c r="O296" s="72" t="s">
        <v>222</v>
      </c>
      <c r="P296" s="72" t="s">
        <v>946</v>
      </c>
      <c r="Q296" s="63" t="s">
        <v>1235</v>
      </c>
      <c r="R296" s="72">
        <v>796</v>
      </c>
      <c r="S296" s="72" t="s">
        <v>511</v>
      </c>
      <c r="T296" s="72">
        <v>10</v>
      </c>
      <c r="U296" s="73">
        <v>106893</v>
      </c>
      <c r="V296" s="77">
        <v>0</v>
      </c>
      <c r="W296" s="77">
        <v>0</v>
      </c>
      <c r="X296" s="72"/>
      <c r="Y296" s="74">
        <v>2016</v>
      </c>
      <c r="Z296" s="63">
        <v>11</v>
      </c>
    </row>
    <row r="297" spans="3:26" s="48" customFormat="1" ht="180" customHeight="1" x14ac:dyDescent="0.25">
      <c r="C297" s="207" t="s">
        <v>2117</v>
      </c>
      <c r="D297" s="72" t="s">
        <v>501</v>
      </c>
      <c r="E297" s="72" t="s">
        <v>1397</v>
      </c>
      <c r="F297" s="72" t="s">
        <v>1394</v>
      </c>
      <c r="G297" s="72" t="s">
        <v>1398</v>
      </c>
      <c r="H297" s="72" t="s">
        <v>1396</v>
      </c>
      <c r="I297" s="93" t="s">
        <v>189</v>
      </c>
      <c r="J297" s="71">
        <v>0</v>
      </c>
      <c r="K297" s="63">
        <v>750000000</v>
      </c>
      <c r="L297" s="63" t="s">
        <v>506</v>
      </c>
      <c r="M297" s="264" t="s">
        <v>1842</v>
      </c>
      <c r="N297" s="72" t="s">
        <v>508</v>
      </c>
      <c r="O297" s="72" t="s">
        <v>222</v>
      </c>
      <c r="P297" s="72" t="s">
        <v>946</v>
      </c>
      <c r="Q297" s="63" t="s">
        <v>1235</v>
      </c>
      <c r="R297" s="72">
        <v>796</v>
      </c>
      <c r="S297" s="72" t="s">
        <v>511</v>
      </c>
      <c r="T297" s="72">
        <v>10</v>
      </c>
      <c r="U297" s="73">
        <v>106893</v>
      </c>
      <c r="V297" s="77">
        <v>0</v>
      </c>
      <c r="W297" s="77">
        <v>0</v>
      </c>
      <c r="X297" s="72"/>
      <c r="Y297" s="74">
        <v>2016</v>
      </c>
      <c r="Z297" s="74" t="s">
        <v>2194</v>
      </c>
    </row>
    <row r="298" spans="3:26" s="48" customFormat="1" ht="180" customHeight="1" x14ac:dyDescent="0.25">
      <c r="C298" s="207" t="s">
        <v>2196</v>
      </c>
      <c r="D298" s="72" t="s">
        <v>501</v>
      </c>
      <c r="E298" s="72" t="s">
        <v>1397</v>
      </c>
      <c r="F298" s="72" t="s">
        <v>1394</v>
      </c>
      <c r="G298" s="72" t="s">
        <v>1398</v>
      </c>
      <c r="H298" s="72" t="s">
        <v>1396</v>
      </c>
      <c r="I298" s="93" t="s">
        <v>189</v>
      </c>
      <c r="J298" s="71">
        <v>0</v>
      </c>
      <c r="K298" s="63">
        <v>750000000</v>
      </c>
      <c r="L298" s="63" t="s">
        <v>506</v>
      </c>
      <c r="M298" s="264" t="s">
        <v>1842</v>
      </c>
      <c r="N298" s="72" t="s">
        <v>508</v>
      </c>
      <c r="O298" s="72" t="s">
        <v>222</v>
      </c>
      <c r="P298" s="72" t="s">
        <v>946</v>
      </c>
      <c r="Q298" s="63" t="s">
        <v>1235</v>
      </c>
      <c r="R298" s="72">
        <v>796</v>
      </c>
      <c r="S298" s="72" t="s">
        <v>511</v>
      </c>
      <c r="T298" s="72">
        <v>10</v>
      </c>
      <c r="U298" s="73">
        <v>115625</v>
      </c>
      <c r="V298" s="77">
        <v>0</v>
      </c>
      <c r="W298" s="77">
        <v>0</v>
      </c>
      <c r="X298" s="72"/>
      <c r="Y298" s="74">
        <v>2016</v>
      </c>
      <c r="Z298" s="74" t="s">
        <v>1652</v>
      </c>
    </row>
    <row r="299" spans="3:26" s="48" customFormat="1" ht="180" customHeight="1" x14ac:dyDescent="0.25">
      <c r="C299" s="207" t="s">
        <v>2330</v>
      </c>
      <c r="D299" s="72" t="s">
        <v>501</v>
      </c>
      <c r="E299" s="72" t="s">
        <v>1397</v>
      </c>
      <c r="F299" s="72" t="s">
        <v>1394</v>
      </c>
      <c r="G299" s="72" t="s">
        <v>1398</v>
      </c>
      <c r="H299" s="72" t="s">
        <v>1396</v>
      </c>
      <c r="I299" s="93" t="s">
        <v>189</v>
      </c>
      <c r="J299" s="71">
        <v>0</v>
      </c>
      <c r="K299" s="63">
        <v>750000000</v>
      </c>
      <c r="L299" s="63" t="s">
        <v>506</v>
      </c>
      <c r="M299" s="264" t="s">
        <v>1920</v>
      </c>
      <c r="N299" s="72" t="s">
        <v>508</v>
      </c>
      <c r="O299" s="72" t="s">
        <v>222</v>
      </c>
      <c r="P299" s="72" t="s">
        <v>917</v>
      </c>
      <c r="Q299" s="63" t="s">
        <v>1235</v>
      </c>
      <c r="R299" s="72">
        <v>796</v>
      </c>
      <c r="S299" s="72" t="s">
        <v>511</v>
      </c>
      <c r="T299" s="72">
        <v>6</v>
      </c>
      <c r="U299" s="73">
        <v>118750</v>
      </c>
      <c r="V299" s="77">
        <v>712500</v>
      </c>
      <c r="W299" s="77">
        <v>798000</v>
      </c>
      <c r="X299" s="72"/>
      <c r="Y299" s="74">
        <v>2016</v>
      </c>
      <c r="Z299" s="74"/>
    </row>
    <row r="300" spans="3:26" s="48" customFormat="1" ht="180" customHeight="1" x14ac:dyDescent="0.25">
      <c r="C300" s="207" t="s">
        <v>1568</v>
      </c>
      <c r="D300" s="72" t="s">
        <v>501</v>
      </c>
      <c r="E300" s="72" t="s">
        <v>1399</v>
      </c>
      <c r="F300" s="72" t="s">
        <v>1400</v>
      </c>
      <c r="G300" s="72" t="s">
        <v>1401</v>
      </c>
      <c r="H300" s="72"/>
      <c r="I300" s="93" t="s">
        <v>189</v>
      </c>
      <c r="J300" s="71">
        <v>0</v>
      </c>
      <c r="K300" s="63">
        <v>750000000</v>
      </c>
      <c r="L300" s="63" t="s">
        <v>506</v>
      </c>
      <c r="M300" s="264" t="s">
        <v>835</v>
      </c>
      <c r="N300" s="72" t="s">
        <v>508</v>
      </c>
      <c r="O300" s="72" t="s">
        <v>222</v>
      </c>
      <c r="P300" s="72" t="s">
        <v>946</v>
      </c>
      <c r="Q300" s="63" t="s">
        <v>1235</v>
      </c>
      <c r="R300" s="72">
        <v>796</v>
      </c>
      <c r="S300" s="72" t="s">
        <v>511</v>
      </c>
      <c r="T300" s="72">
        <v>2</v>
      </c>
      <c r="U300" s="73">
        <v>62049</v>
      </c>
      <c r="V300" s="77">
        <v>0</v>
      </c>
      <c r="W300" s="77">
        <v>0</v>
      </c>
      <c r="X300" s="72"/>
      <c r="Y300" s="74">
        <v>2016</v>
      </c>
      <c r="Z300" s="63">
        <v>11</v>
      </c>
    </row>
    <row r="301" spans="3:26" s="48" customFormat="1" ht="180" customHeight="1" x14ac:dyDescent="0.25">
      <c r="C301" s="207" t="s">
        <v>2118</v>
      </c>
      <c r="D301" s="72" t="s">
        <v>501</v>
      </c>
      <c r="E301" s="72" t="s">
        <v>1399</v>
      </c>
      <c r="F301" s="72" t="s">
        <v>1400</v>
      </c>
      <c r="G301" s="72" t="s">
        <v>1401</v>
      </c>
      <c r="H301" s="72"/>
      <c r="I301" s="93" t="s">
        <v>189</v>
      </c>
      <c r="J301" s="71">
        <v>0</v>
      </c>
      <c r="K301" s="63">
        <v>750000000</v>
      </c>
      <c r="L301" s="63" t="s">
        <v>506</v>
      </c>
      <c r="M301" s="264" t="s">
        <v>1842</v>
      </c>
      <c r="N301" s="72" t="s">
        <v>508</v>
      </c>
      <c r="O301" s="72" t="s">
        <v>222</v>
      </c>
      <c r="P301" s="72" t="s">
        <v>946</v>
      </c>
      <c r="Q301" s="63" t="s">
        <v>1235</v>
      </c>
      <c r="R301" s="72">
        <v>796</v>
      </c>
      <c r="S301" s="72" t="s">
        <v>511</v>
      </c>
      <c r="T301" s="72">
        <v>2</v>
      </c>
      <c r="U301" s="73">
        <v>62049</v>
      </c>
      <c r="V301" s="77">
        <v>124098</v>
      </c>
      <c r="W301" s="77">
        <v>138989.76000000001</v>
      </c>
      <c r="X301" s="72"/>
      <c r="Y301" s="74">
        <v>2016</v>
      </c>
      <c r="Z301" s="63"/>
    </row>
    <row r="302" spans="3:26" s="48" customFormat="1" ht="180" customHeight="1" x14ac:dyDescent="0.2">
      <c r="C302" s="207" t="s">
        <v>1569</v>
      </c>
      <c r="D302" s="72" t="s">
        <v>501</v>
      </c>
      <c r="E302" s="72" t="s">
        <v>1402</v>
      </c>
      <c r="F302" s="72" t="s">
        <v>1403</v>
      </c>
      <c r="G302" s="72" t="s">
        <v>1404</v>
      </c>
      <c r="H302" s="255"/>
      <c r="I302" s="93" t="s">
        <v>189</v>
      </c>
      <c r="J302" s="71">
        <v>0</v>
      </c>
      <c r="K302" s="63">
        <v>750000000</v>
      </c>
      <c r="L302" s="63" t="s">
        <v>506</v>
      </c>
      <c r="M302" s="264" t="s">
        <v>835</v>
      </c>
      <c r="N302" s="72" t="s">
        <v>508</v>
      </c>
      <c r="O302" s="72" t="s">
        <v>222</v>
      </c>
      <c r="P302" s="72" t="s">
        <v>946</v>
      </c>
      <c r="Q302" s="63" t="s">
        <v>1235</v>
      </c>
      <c r="R302" s="72">
        <v>796</v>
      </c>
      <c r="S302" s="72" t="s">
        <v>511</v>
      </c>
      <c r="T302" s="72">
        <v>1</v>
      </c>
      <c r="U302" s="73">
        <v>71390</v>
      </c>
      <c r="V302" s="77">
        <v>0</v>
      </c>
      <c r="W302" s="77">
        <v>0</v>
      </c>
      <c r="X302" s="72"/>
      <c r="Y302" s="74">
        <v>2016</v>
      </c>
      <c r="Z302" s="63">
        <v>11</v>
      </c>
    </row>
    <row r="303" spans="3:26" s="48" customFormat="1" ht="180" customHeight="1" x14ac:dyDescent="0.2">
      <c r="C303" s="207" t="s">
        <v>2119</v>
      </c>
      <c r="D303" s="72" t="s">
        <v>501</v>
      </c>
      <c r="E303" s="72" t="s">
        <v>1402</v>
      </c>
      <c r="F303" s="72" t="s">
        <v>1403</v>
      </c>
      <c r="G303" s="72" t="s">
        <v>1404</v>
      </c>
      <c r="H303" s="255"/>
      <c r="I303" s="93" t="s">
        <v>189</v>
      </c>
      <c r="J303" s="71">
        <v>0</v>
      </c>
      <c r="K303" s="63">
        <v>750000000</v>
      </c>
      <c r="L303" s="63" t="s">
        <v>506</v>
      </c>
      <c r="M303" s="264" t="s">
        <v>1842</v>
      </c>
      <c r="N303" s="72" t="s">
        <v>508</v>
      </c>
      <c r="O303" s="72" t="s">
        <v>222</v>
      </c>
      <c r="P303" s="72" t="s">
        <v>946</v>
      </c>
      <c r="Q303" s="63" t="s">
        <v>1235</v>
      </c>
      <c r="R303" s="72">
        <v>796</v>
      </c>
      <c r="S303" s="72" t="s">
        <v>511</v>
      </c>
      <c r="T303" s="72">
        <v>1</v>
      </c>
      <c r="U303" s="73">
        <v>71390</v>
      </c>
      <c r="V303" s="77">
        <v>71390</v>
      </c>
      <c r="W303" s="77">
        <v>79956.800000000003</v>
      </c>
      <c r="X303" s="72"/>
      <c r="Y303" s="74">
        <v>2016</v>
      </c>
      <c r="Z303" s="63"/>
    </row>
    <row r="304" spans="3:26" s="48" customFormat="1" ht="180" customHeight="1" x14ac:dyDescent="0.25">
      <c r="C304" s="207" t="s">
        <v>1570</v>
      </c>
      <c r="D304" s="63" t="s">
        <v>501</v>
      </c>
      <c r="E304" s="160" t="s">
        <v>1405</v>
      </c>
      <c r="F304" s="160" t="s">
        <v>1406</v>
      </c>
      <c r="G304" s="160" t="s">
        <v>1407</v>
      </c>
      <c r="H304" s="160"/>
      <c r="I304" s="160" t="s">
        <v>189</v>
      </c>
      <c r="J304" s="262">
        <v>0.7</v>
      </c>
      <c r="K304" s="63">
        <v>750000000</v>
      </c>
      <c r="L304" s="63" t="s">
        <v>506</v>
      </c>
      <c r="M304" s="160" t="s">
        <v>1184</v>
      </c>
      <c r="N304" s="72" t="s">
        <v>508</v>
      </c>
      <c r="O304" s="93" t="s">
        <v>222</v>
      </c>
      <c r="P304" s="93" t="s">
        <v>396</v>
      </c>
      <c r="Q304" s="63" t="s">
        <v>510</v>
      </c>
      <c r="R304" s="149">
        <v>796</v>
      </c>
      <c r="S304" s="75" t="s">
        <v>511</v>
      </c>
      <c r="T304" s="75">
        <v>200</v>
      </c>
      <c r="U304" s="73">
        <v>2600</v>
      </c>
      <c r="V304" s="77">
        <v>0</v>
      </c>
      <c r="W304" s="77">
        <v>0</v>
      </c>
      <c r="X304" s="93" t="s">
        <v>512</v>
      </c>
      <c r="Y304" s="74">
        <v>2016</v>
      </c>
      <c r="Z304" s="63" t="s">
        <v>1841</v>
      </c>
    </row>
    <row r="305" spans="3:26" s="48" customFormat="1" ht="180" customHeight="1" x14ac:dyDescent="0.25">
      <c r="C305" s="207" t="s">
        <v>1934</v>
      </c>
      <c r="D305" s="63" t="s">
        <v>501</v>
      </c>
      <c r="E305" s="160" t="s">
        <v>1405</v>
      </c>
      <c r="F305" s="160" t="s">
        <v>1406</v>
      </c>
      <c r="G305" s="160" t="s">
        <v>1407</v>
      </c>
      <c r="H305" s="160"/>
      <c r="I305" s="160" t="s">
        <v>189</v>
      </c>
      <c r="J305" s="262">
        <v>0</v>
      </c>
      <c r="K305" s="63">
        <v>750000000</v>
      </c>
      <c r="L305" s="63" t="s">
        <v>506</v>
      </c>
      <c r="M305" s="160" t="s">
        <v>1921</v>
      </c>
      <c r="N305" s="72" t="s">
        <v>508</v>
      </c>
      <c r="O305" s="93" t="s">
        <v>222</v>
      </c>
      <c r="P305" s="93" t="s">
        <v>396</v>
      </c>
      <c r="Q305" s="63" t="s">
        <v>1235</v>
      </c>
      <c r="R305" s="149">
        <v>796</v>
      </c>
      <c r="S305" s="75" t="s">
        <v>511</v>
      </c>
      <c r="T305" s="75">
        <v>200</v>
      </c>
      <c r="U305" s="73">
        <v>2600</v>
      </c>
      <c r="V305" s="77">
        <v>520000</v>
      </c>
      <c r="W305" s="77">
        <v>582400</v>
      </c>
      <c r="X305" s="93"/>
      <c r="Y305" s="74">
        <v>2016</v>
      </c>
      <c r="Z305" s="94"/>
    </row>
    <row r="306" spans="3:26" s="48" customFormat="1" ht="180" customHeight="1" x14ac:dyDescent="0.25">
      <c r="C306" s="207" t="s">
        <v>1571</v>
      </c>
      <c r="D306" s="63" t="s">
        <v>501</v>
      </c>
      <c r="E306" s="160" t="s">
        <v>1408</v>
      </c>
      <c r="F306" s="160" t="s">
        <v>1406</v>
      </c>
      <c r="G306" s="160" t="s">
        <v>1409</v>
      </c>
      <c r="H306" s="160"/>
      <c r="I306" s="160" t="s">
        <v>189</v>
      </c>
      <c r="J306" s="262">
        <v>0.7</v>
      </c>
      <c r="K306" s="63">
        <v>750000000</v>
      </c>
      <c r="L306" s="63" t="s">
        <v>506</v>
      </c>
      <c r="M306" s="160" t="s">
        <v>1184</v>
      </c>
      <c r="N306" s="72" t="s">
        <v>508</v>
      </c>
      <c r="O306" s="93" t="s">
        <v>222</v>
      </c>
      <c r="P306" s="93" t="s">
        <v>396</v>
      </c>
      <c r="Q306" s="63" t="s">
        <v>510</v>
      </c>
      <c r="R306" s="149">
        <v>796</v>
      </c>
      <c r="S306" s="75" t="s">
        <v>511</v>
      </c>
      <c r="T306" s="75">
        <v>100</v>
      </c>
      <c r="U306" s="73">
        <v>2464</v>
      </c>
      <c r="V306" s="77">
        <v>0</v>
      </c>
      <c r="W306" s="77">
        <v>0</v>
      </c>
      <c r="X306" s="93" t="s">
        <v>512</v>
      </c>
      <c r="Y306" s="74">
        <v>2016</v>
      </c>
      <c r="Z306" s="63" t="s">
        <v>1841</v>
      </c>
    </row>
    <row r="307" spans="3:26" s="48" customFormat="1" ht="180" customHeight="1" x14ac:dyDescent="0.25">
      <c r="C307" s="207" t="s">
        <v>1935</v>
      </c>
      <c r="D307" s="63" t="s">
        <v>501</v>
      </c>
      <c r="E307" s="160" t="s">
        <v>1408</v>
      </c>
      <c r="F307" s="160" t="s">
        <v>1406</v>
      </c>
      <c r="G307" s="160" t="s">
        <v>1409</v>
      </c>
      <c r="H307" s="160"/>
      <c r="I307" s="160" t="s">
        <v>189</v>
      </c>
      <c r="J307" s="262">
        <v>0</v>
      </c>
      <c r="K307" s="63">
        <v>750000000</v>
      </c>
      <c r="L307" s="63" t="s">
        <v>506</v>
      </c>
      <c r="M307" s="160" t="s">
        <v>1921</v>
      </c>
      <c r="N307" s="72" t="s">
        <v>508</v>
      </c>
      <c r="O307" s="93" t="s">
        <v>222</v>
      </c>
      <c r="P307" s="93" t="s">
        <v>396</v>
      </c>
      <c r="Q307" s="63" t="s">
        <v>1235</v>
      </c>
      <c r="R307" s="149">
        <v>796</v>
      </c>
      <c r="S307" s="75" t="s">
        <v>511</v>
      </c>
      <c r="T307" s="75">
        <v>100</v>
      </c>
      <c r="U307" s="73">
        <v>2464</v>
      </c>
      <c r="V307" s="77">
        <v>246400</v>
      </c>
      <c r="W307" s="77">
        <v>275968</v>
      </c>
      <c r="X307" s="93"/>
      <c r="Y307" s="74">
        <v>2016</v>
      </c>
      <c r="Z307" s="94"/>
    </row>
    <row r="308" spans="3:26" s="48" customFormat="1" ht="180" customHeight="1" x14ac:dyDescent="0.25">
      <c r="C308" s="207" t="s">
        <v>1572</v>
      </c>
      <c r="D308" s="63" t="s">
        <v>501</v>
      </c>
      <c r="E308" s="63" t="s">
        <v>1410</v>
      </c>
      <c r="F308" s="63" t="s">
        <v>1411</v>
      </c>
      <c r="G308" s="63" t="s">
        <v>1412</v>
      </c>
      <c r="H308" s="63" t="s">
        <v>1413</v>
      </c>
      <c r="I308" s="63" t="s">
        <v>189</v>
      </c>
      <c r="J308" s="71">
        <v>0.5</v>
      </c>
      <c r="K308" s="63">
        <v>750000000</v>
      </c>
      <c r="L308" s="63" t="s">
        <v>506</v>
      </c>
      <c r="M308" s="95" t="s">
        <v>628</v>
      </c>
      <c r="N308" s="95" t="s">
        <v>508</v>
      </c>
      <c r="O308" s="95" t="s">
        <v>222</v>
      </c>
      <c r="P308" s="95" t="s">
        <v>1936</v>
      </c>
      <c r="Q308" s="63" t="s">
        <v>510</v>
      </c>
      <c r="R308" s="94">
        <v>796</v>
      </c>
      <c r="S308" s="94" t="s">
        <v>511</v>
      </c>
      <c r="T308" s="109">
        <v>4180</v>
      </c>
      <c r="U308" s="73">
        <v>65</v>
      </c>
      <c r="V308" s="73">
        <v>0</v>
      </c>
      <c r="W308" s="73">
        <v>0</v>
      </c>
      <c r="X308" s="94" t="s">
        <v>512</v>
      </c>
      <c r="Y308" s="74">
        <v>2016</v>
      </c>
      <c r="Z308" s="63" t="s">
        <v>1841</v>
      </c>
    </row>
    <row r="309" spans="3:26" s="48" customFormat="1" ht="180" customHeight="1" x14ac:dyDescent="0.25">
      <c r="C309" s="207" t="s">
        <v>1938</v>
      </c>
      <c r="D309" s="63" t="s">
        <v>501</v>
      </c>
      <c r="E309" s="63" t="s">
        <v>1410</v>
      </c>
      <c r="F309" s="63" t="s">
        <v>1411</v>
      </c>
      <c r="G309" s="63" t="s">
        <v>1412</v>
      </c>
      <c r="H309" s="63" t="s">
        <v>1413</v>
      </c>
      <c r="I309" s="63" t="s">
        <v>189</v>
      </c>
      <c r="J309" s="71">
        <v>0</v>
      </c>
      <c r="K309" s="63">
        <v>750000000</v>
      </c>
      <c r="L309" s="63" t="s">
        <v>506</v>
      </c>
      <c r="M309" s="95" t="s">
        <v>1937</v>
      </c>
      <c r="N309" s="95" t="s">
        <v>508</v>
      </c>
      <c r="O309" s="95" t="s">
        <v>222</v>
      </c>
      <c r="P309" s="95" t="s">
        <v>1936</v>
      </c>
      <c r="Q309" s="63" t="s">
        <v>1235</v>
      </c>
      <c r="R309" s="94">
        <v>796</v>
      </c>
      <c r="S309" s="94" t="s">
        <v>511</v>
      </c>
      <c r="T309" s="109">
        <v>4180</v>
      </c>
      <c r="U309" s="73">
        <v>65</v>
      </c>
      <c r="V309" s="73">
        <v>0</v>
      </c>
      <c r="W309" s="73">
        <v>0</v>
      </c>
      <c r="X309" s="94"/>
      <c r="Y309" s="74">
        <v>2016</v>
      </c>
      <c r="Z309" s="94">
        <v>14</v>
      </c>
    </row>
    <row r="310" spans="3:26" s="48" customFormat="1" ht="180" customHeight="1" x14ac:dyDescent="0.25">
      <c r="C310" s="207" t="s">
        <v>2120</v>
      </c>
      <c r="D310" s="63" t="s">
        <v>501</v>
      </c>
      <c r="E310" s="63" t="s">
        <v>1410</v>
      </c>
      <c r="F310" s="63" t="s">
        <v>1411</v>
      </c>
      <c r="G310" s="63" t="s">
        <v>1412</v>
      </c>
      <c r="H310" s="63" t="s">
        <v>1413</v>
      </c>
      <c r="I310" s="63" t="s">
        <v>189</v>
      </c>
      <c r="J310" s="71">
        <v>0</v>
      </c>
      <c r="K310" s="63">
        <v>750000000</v>
      </c>
      <c r="L310" s="63" t="s">
        <v>506</v>
      </c>
      <c r="M310" s="95" t="s">
        <v>1937</v>
      </c>
      <c r="N310" s="95" t="s">
        <v>508</v>
      </c>
      <c r="O310" s="95" t="s">
        <v>222</v>
      </c>
      <c r="P310" s="95" t="s">
        <v>2121</v>
      </c>
      <c r="Q310" s="63" t="s">
        <v>1235</v>
      </c>
      <c r="R310" s="94">
        <v>796</v>
      </c>
      <c r="S310" s="94" t="s">
        <v>511</v>
      </c>
      <c r="T310" s="109">
        <v>4180</v>
      </c>
      <c r="U310" s="73">
        <v>65</v>
      </c>
      <c r="V310" s="73">
        <v>271700</v>
      </c>
      <c r="W310" s="73">
        <v>304304</v>
      </c>
      <c r="X310" s="94"/>
      <c r="Y310" s="74">
        <v>2016</v>
      </c>
      <c r="Z310" s="94"/>
    </row>
    <row r="311" spans="3:26" s="48" customFormat="1" ht="180" customHeight="1" x14ac:dyDescent="0.25">
      <c r="C311" s="207" t="s">
        <v>1573</v>
      </c>
      <c r="D311" s="63" t="s">
        <v>501</v>
      </c>
      <c r="E311" s="63" t="s">
        <v>1415</v>
      </c>
      <c r="F311" s="63" t="s">
        <v>1416</v>
      </c>
      <c r="G311" s="63" t="s">
        <v>1417</v>
      </c>
      <c r="H311" s="63" t="s">
        <v>1418</v>
      </c>
      <c r="I311" s="63" t="s">
        <v>189</v>
      </c>
      <c r="J311" s="71">
        <v>0.5</v>
      </c>
      <c r="K311" s="63">
        <v>750000000</v>
      </c>
      <c r="L311" s="63" t="s">
        <v>506</v>
      </c>
      <c r="M311" s="95" t="s">
        <v>628</v>
      </c>
      <c r="N311" s="95" t="s">
        <v>508</v>
      </c>
      <c r="O311" s="95" t="s">
        <v>222</v>
      </c>
      <c r="P311" s="95" t="s">
        <v>1414</v>
      </c>
      <c r="Q311" s="63" t="s">
        <v>510</v>
      </c>
      <c r="R311" s="94">
        <v>796</v>
      </c>
      <c r="S311" s="94" t="s">
        <v>511</v>
      </c>
      <c r="T311" s="109">
        <v>2500</v>
      </c>
      <c r="U311" s="73">
        <v>35</v>
      </c>
      <c r="V311" s="73">
        <v>0</v>
      </c>
      <c r="W311" s="73">
        <v>0</v>
      </c>
      <c r="X311" s="94" t="s">
        <v>512</v>
      </c>
      <c r="Y311" s="74">
        <v>2016</v>
      </c>
      <c r="Z311" s="63" t="s">
        <v>1841</v>
      </c>
    </row>
    <row r="312" spans="3:26" s="48" customFormat="1" ht="180" customHeight="1" x14ac:dyDescent="0.25">
      <c r="C312" s="207" t="s">
        <v>1939</v>
      </c>
      <c r="D312" s="63" t="s">
        <v>501</v>
      </c>
      <c r="E312" s="63" t="s">
        <v>1415</v>
      </c>
      <c r="F312" s="63" t="s">
        <v>1416</v>
      </c>
      <c r="G312" s="63" t="s">
        <v>1417</v>
      </c>
      <c r="H312" s="63" t="s">
        <v>1418</v>
      </c>
      <c r="I312" s="63" t="s">
        <v>189</v>
      </c>
      <c r="J312" s="71">
        <v>0</v>
      </c>
      <c r="K312" s="63">
        <v>750000000</v>
      </c>
      <c r="L312" s="63" t="s">
        <v>506</v>
      </c>
      <c r="M312" s="95" t="s">
        <v>1937</v>
      </c>
      <c r="N312" s="95" t="s">
        <v>508</v>
      </c>
      <c r="O312" s="95" t="s">
        <v>222</v>
      </c>
      <c r="P312" s="95" t="s">
        <v>1936</v>
      </c>
      <c r="Q312" s="63" t="s">
        <v>1235</v>
      </c>
      <c r="R312" s="94">
        <v>796</v>
      </c>
      <c r="S312" s="94" t="s">
        <v>511</v>
      </c>
      <c r="T312" s="109">
        <v>2500</v>
      </c>
      <c r="U312" s="73">
        <v>35</v>
      </c>
      <c r="V312" s="73">
        <v>0</v>
      </c>
      <c r="W312" s="73">
        <v>0</v>
      </c>
      <c r="X312" s="94"/>
      <c r="Y312" s="74">
        <v>2016</v>
      </c>
      <c r="Z312" s="94">
        <v>14</v>
      </c>
    </row>
    <row r="313" spans="3:26" s="48" customFormat="1" ht="180" customHeight="1" x14ac:dyDescent="0.25">
      <c r="C313" s="207" t="s">
        <v>2122</v>
      </c>
      <c r="D313" s="63" t="s">
        <v>501</v>
      </c>
      <c r="E313" s="63" t="s">
        <v>1415</v>
      </c>
      <c r="F313" s="63" t="s">
        <v>1416</v>
      </c>
      <c r="G313" s="63" t="s">
        <v>1417</v>
      </c>
      <c r="H313" s="63" t="s">
        <v>1418</v>
      </c>
      <c r="I313" s="63" t="s">
        <v>189</v>
      </c>
      <c r="J313" s="71">
        <v>0</v>
      </c>
      <c r="K313" s="63">
        <v>750000000</v>
      </c>
      <c r="L313" s="63" t="s">
        <v>506</v>
      </c>
      <c r="M313" s="95" t="s">
        <v>1937</v>
      </c>
      <c r="N313" s="95" t="s">
        <v>508</v>
      </c>
      <c r="O313" s="95" t="s">
        <v>222</v>
      </c>
      <c r="P313" s="95" t="s">
        <v>1414</v>
      </c>
      <c r="Q313" s="63" t="s">
        <v>1235</v>
      </c>
      <c r="R313" s="94">
        <v>796</v>
      </c>
      <c r="S313" s="94" t="s">
        <v>511</v>
      </c>
      <c r="T313" s="109">
        <v>2500</v>
      </c>
      <c r="U313" s="73">
        <v>35</v>
      </c>
      <c r="V313" s="73">
        <v>87500</v>
      </c>
      <c r="W313" s="73">
        <v>98000</v>
      </c>
      <c r="X313" s="94"/>
      <c r="Y313" s="74">
        <v>2016</v>
      </c>
      <c r="Z313" s="94"/>
    </row>
    <row r="314" spans="3:26" s="48" customFormat="1" ht="180" customHeight="1" x14ac:dyDescent="0.25">
      <c r="C314" s="207" t="s">
        <v>1574</v>
      </c>
      <c r="D314" s="63" t="s">
        <v>501</v>
      </c>
      <c r="E314" s="63" t="s">
        <v>1415</v>
      </c>
      <c r="F314" s="63" t="s">
        <v>1416</v>
      </c>
      <c r="G314" s="63" t="s">
        <v>1417</v>
      </c>
      <c r="H314" s="63" t="s">
        <v>1419</v>
      </c>
      <c r="I314" s="63" t="s">
        <v>189</v>
      </c>
      <c r="J314" s="71">
        <v>0.5</v>
      </c>
      <c r="K314" s="63">
        <v>750000000</v>
      </c>
      <c r="L314" s="63" t="s">
        <v>506</v>
      </c>
      <c r="M314" s="95" t="s">
        <v>628</v>
      </c>
      <c r="N314" s="95" t="s">
        <v>508</v>
      </c>
      <c r="O314" s="95" t="s">
        <v>222</v>
      </c>
      <c r="P314" s="95" t="s">
        <v>1414</v>
      </c>
      <c r="Q314" s="63" t="s">
        <v>510</v>
      </c>
      <c r="R314" s="94">
        <v>796</v>
      </c>
      <c r="S314" s="94" t="s">
        <v>511</v>
      </c>
      <c r="T314" s="109">
        <v>1000</v>
      </c>
      <c r="U314" s="73">
        <v>160</v>
      </c>
      <c r="V314" s="73">
        <v>0</v>
      </c>
      <c r="W314" s="73">
        <v>0</v>
      </c>
      <c r="X314" s="94" t="s">
        <v>512</v>
      </c>
      <c r="Y314" s="74">
        <v>2016</v>
      </c>
      <c r="Z314" s="63" t="s">
        <v>1841</v>
      </c>
    </row>
    <row r="315" spans="3:26" s="48" customFormat="1" ht="180" customHeight="1" x14ac:dyDescent="0.25">
      <c r="C315" s="207" t="s">
        <v>1940</v>
      </c>
      <c r="D315" s="63" t="s">
        <v>501</v>
      </c>
      <c r="E315" s="63" t="s">
        <v>1415</v>
      </c>
      <c r="F315" s="63" t="s">
        <v>1416</v>
      </c>
      <c r="G315" s="63" t="s">
        <v>1417</v>
      </c>
      <c r="H315" s="63" t="s">
        <v>1419</v>
      </c>
      <c r="I315" s="63" t="s">
        <v>189</v>
      </c>
      <c r="J315" s="71">
        <v>0</v>
      </c>
      <c r="K315" s="63">
        <v>750000000</v>
      </c>
      <c r="L315" s="63" t="s">
        <v>506</v>
      </c>
      <c r="M315" s="95" t="s">
        <v>1937</v>
      </c>
      <c r="N315" s="95" t="s">
        <v>508</v>
      </c>
      <c r="O315" s="95" t="s">
        <v>222</v>
      </c>
      <c r="P315" s="95" t="s">
        <v>1936</v>
      </c>
      <c r="Q315" s="63" t="s">
        <v>1235</v>
      </c>
      <c r="R315" s="94">
        <v>796</v>
      </c>
      <c r="S315" s="94" t="s">
        <v>511</v>
      </c>
      <c r="T315" s="109">
        <v>1000</v>
      </c>
      <c r="U315" s="73">
        <v>160</v>
      </c>
      <c r="V315" s="73">
        <v>0</v>
      </c>
      <c r="W315" s="73">
        <v>0</v>
      </c>
      <c r="X315" s="94"/>
      <c r="Y315" s="74">
        <v>2016</v>
      </c>
      <c r="Z315" s="94">
        <v>14</v>
      </c>
    </row>
    <row r="316" spans="3:26" s="48" customFormat="1" ht="180" customHeight="1" x14ac:dyDescent="0.25">
      <c r="C316" s="207" t="s">
        <v>2123</v>
      </c>
      <c r="D316" s="63" t="s">
        <v>501</v>
      </c>
      <c r="E316" s="63" t="s">
        <v>1415</v>
      </c>
      <c r="F316" s="63" t="s">
        <v>1416</v>
      </c>
      <c r="G316" s="63" t="s">
        <v>1417</v>
      </c>
      <c r="H316" s="63" t="s">
        <v>1419</v>
      </c>
      <c r="I316" s="63" t="s">
        <v>189</v>
      </c>
      <c r="J316" s="71">
        <v>0</v>
      </c>
      <c r="K316" s="63">
        <v>750000000</v>
      </c>
      <c r="L316" s="63" t="s">
        <v>506</v>
      </c>
      <c r="M316" s="95" t="s">
        <v>1937</v>
      </c>
      <c r="N316" s="95" t="s">
        <v>508</v>
      </c>
      <c r="O316" s="95" t="s">
        <v>222</v>
      </c>
      <c r="P316" s="95" t="s">
        <v>1414</v>
      </c>
      <c r="Q316" s="63" t="s">
        <v>1235</v>
      </c>
      <c r="R316" s="94">
        <v>796</v>
      </c>
      <c r="S316" s="94" t="s">
        <v>511</v>
      </c>
      <c r="T316" s="109">
        <v>1000</v>
      </c>
      <c r="U316" s="73">
        <v>160</v>
      </c>
      <c r="V316" s="73">
        <v>160000</v>
      </c>
      <c r="W316" s="73">
        <v>179200</v>
      </c>
      <c r="X316" s="94"/>
      <c r="Y316" s="74">
        <v>2016</v>
      </c>
      <c r="Z316" s="94"/>
    </row>
    <row r="317" spans="3:26" s="48" customFormat="1" ht="180" customHeight="1" x14ac:dyDescent="0.25">
      <c r="C317" s="207" t="s">
        <v>1575</v>
      </c>
      <c r="D317" s="63" t="s">
        <v>501</v>
      </c>
      <c r="E317" s="63" t="s">
        <v>1420</v>
      </c>
      <c r="F317" s="63" t="s">
        <v>1421</v>
      </c>
      <c r="G317" s="63" t="s">
        <v>1422</v>
      </c>
      <c r="H317" s="63" t="s">
        <v>1423</v>
      </c>
      <c r="I317" s="63" t="s">
        <v>189</v>
      </c>
      <c r="J317" s="71">
        <v>0.5</v>
      </c>
      <c r="K317" s="63">
        <v>750000000</v>
      </c>
      <c r="L317" s="63" t="s">
        <v>506</v>
      </c>
      <c r="M317" s="95" t="s">
        <v>628</v>
      </c>
      <c r="N317" s="95" t="s">
        <v>508</v>
      </c>
      <c r="O317" s="95" t="s">
        <v>222</v>
      </c>
      <c r="P317" s="95" t="s">
        <v>1414</v>
      </c>
      <c r="Q317" s="63" t="s">
        <v>510</v>
      </c>
      <c r="R317" s="94">
        <v>796</v>
      </c>
      <c r="S317" s="94" t="s">
        <v>511</v>
      </c>
      <c r="T317" s="109">
        <v>30</v>
      </c>
      <c r="U317" s="73">
        <v>3400</v>
      </c>
      <c r="V317" s="73">
        <v>0</v>
      </c>
      <c r="W317" s="73">
        <v>0</v>
      </c>
      <c r="X317" s="94" t="s">
        <v>512</v>
      </c>
      <c r="Y317" s="74">
        <v>2016</v>
      </c>
      <c r="Z317" s="63" t="s">
        <v>1841</v>
      </c>
    </row>
    <row r="318" spans="3:26" s="48" customFormat="1" ht="180" customHeight="1" x14ac:dyDescent="0.25">
      <c r="C318" s="207" t="s">
        <v>1941</v>
      </c>
      <c r="D318" s="63" t="s">
        <v>501</v>
      </c>
      <c r="E318" s="63" t="s">
        <v>1420</v>
      </c>
      <c r="F318" s="63" t="s">
        <v>1421</v>
      </c>
      <c r="G318" s="63" t="s">
        <v>1422</v>
      </c>
      <c r="H318" s="63" t="s">
        <v>1423</v>
      </c>
      <c r="I318" s="63" t="s">
        <v>189</v>
      </c>
      <c r="J318" s="71">
        <v>0</v>
      </c>
      <c r="K318" s="63">
        <v>750000000</v>
      </c>
      <c r="L318" s="63" t="s">
        <v>506</v>
      </c>
      <c r="M318" s="95" t="s">
        <v>1937</v>
      </c>
      <c r="N318" s="95" t="s">
        <v>508</v>
      </c>
      <c r="O318" s="95" t="s">
        <v>222</v>
      </c>
      <c r="P318" s="95" t="s">
        <v>1936</v>
      </c>
      <c r="Q318" s="63" t="s">
        <v>1235</v>
      </c>
      <c r="R318" s="94">
        <v>796</v>
      </c>
      <c r="S318" s="94" t="s">
        <v>511</v>
      </c>
      <c r="T318" s="109">
        <v>30</v>
      </c>
      <c r="U318" s="73">
        <v>3400</v>
      </c>
      <c r="V318" s="73">
        <v>0</v>
      </c>
      <c r="W318" s="73">
        <v>0</v>
      </c>
      <c r="X318" s="94"/>
      <c r="Y318" s="74">
        <v>2016</v>
      </c>
      <c r="Z318" s="94">
        <v>14</v>
      </c>
    </row>
    <row r="319" spans="3:26" s="48" customFormat="1" ht="180" customHeight="1" x14ac:dyDescent="0.25">
      <c r="C319" s="207" t="s">
        <v>2124</v>
      </c>
      <c r="D319" s="63" t="s">
        <v>501</v>
      </c>
      <c r="E319" s="63" t="s">
        <v>1420</v>
      </c>
      <c r="F319" s="63" t="s">
        <v>1421</v>
      </c>
      <c r="G319" s="63" t="s">
        <v>1422</v>
      </c>
      <c r="H319" s="63" t="s">
        <v>1423</v>
      </c>
      <c r="I319" s="63" t="s">
        <v>189</v>
      </c>
      <c r="J319" s="71">
        <v>0</v>
      </c>
      <c r="K319" s="63">
        <v>750000000</v>
      </c>
      <c r="L319" s="63" t="s">
        <v>506</v>
      </c>
      <c r="M319" s="95" t="s">
        <v>1937</v>
      </c>
      <c r="N319" s="95" t="s">
        <v>508</v>
      </c>
      <c r="O319" s="95" t="s">
        <v>222</v>
      </c>
      <c r="P319" s="95" t="s">
        <v>2121</v>
      </c>
      <c r="Q319" s="63" t="s">
        <v>1235</v>
      </c>
      <c r="R319" s="94">
        <v>796</v>
      </c>
      <c r="S319" s="94" t="s">
        <v>511</v>
      </c>
      <c r="T319" s="109">
        <v>30</v>
      </c>
      <c r="U319" s="73">
        <v>3400</v>
      </c>
      <c r="V319" s="73">
        <v>102000</v>
      </c>
      <c r="W319" s="73">
        <v>114240</v>
      </c>
      <c r="X319" s="94"/>
      <c r="Y319" s="74">
        <v>2016</v>
      </c>
      <c r="Z319" s="94"/>
    </row>
    <row r="320" spans="3:26" s="48" customFormat="1" ht="180" customHeight="1" x14ac:dyDescent="0.25">
      <c r="C320" s="207" t="s">
        <v>1576</v>
      </c>
      <c r="D320" s="63" t="s">
        <v>501</v>
      </c>
      <c r="E320" s="63" t="s">
        <v>1420</v>
      </c>
      <c r="F320" s="63" t="s">
        <v>1421</v>
      </c>
      <c r="G320" s="63" t="s">
        <v>1422</v>
      </c>
      <c r="H320" s="63" t="s">
        <v>1424</v>
      </c>
      <c r="I320" s="63" t="s">
        <v>189</v>
      </c>
      <c r="J320" s="71">
        <v>0.5</v>
      </c>
      <c r="K320" s="63">
        <v>750000000</v>
      </c>
      <c r="L320" s="63" t="s">
        <v>506</v>
      </c>
      <c r="M320" s="95" t="s">
        <v>628</v>
      </c>
      <c r="N320" s="95" t="s">
        <v>508</v>
      </c>
      <c r="O320" s="95" t="s">
        <v>222</v>
      </c>
      <c r="P320" s="95" t="s">
        <v>1414</v>
      </c>
      <c r="Q320" s="63" t="s">
        <v>510</v>
      </c>
      <c r="R320" s="94">
        <v>796</v>
      </c>
      <c r="S320" s="94" t="s">
        <v>511</v>
      </c>
      <c r="T320" s="109">
        <v>50</v>
      </c>
      <c r="U320" s="73">
        <v>4800</v>
      </c>
      <c r="V320" s="73">
        <v>0</v>
      </c>
      <c r="W320" s="73">
        <v>0</v>
      </c>
      <c r="X320" s="94" t="s">
        <v>512</v>
      </c>
      <c r="Y320" s="74">
        <v>2016</v>
      </c>
      <c r="Z320" s="63" t="s">
        <v>1841</v>
      </c>
    </row>
    <row r="321" spans="3:26" s="48" customFormat="1" ht="180" customHeight="1" x14ac:dyDescent="0.25">
      <c r="C321" s="207" t="s">
        <v>1942</v>
      </c>
      <c r="D321" s="63" t="s">
        <v>501</v>
      </c>
      <c r="E321" s="63" t="s">
        <v>1420</v>
      </c>
      <c r="F321" s="63" t="s">
        <v>1421</v>
      </c>
      <c r="G321" s="63" t="s">
        <v>1422</v>
      </c>
      <c r="H321" s="63" t="s">
        <v>1424</v>
      </c>
      <c r="I321" s="63" t="s">
        <v>189</v>
      </c>
      <c r="J321" s="71">
        <v>0</v>
      </c>
      <c r="K321" s="63">
        <v>750000000</v>
      </c>
      <c r="L321" s="63" t="s">
        <v>506</v>
      </c>
      <c r="M321" s="95" t="s">
        <v>1937</v>
      </c>
      <c r="N321" s="95" t="s">
        <v>508</v>
      </c>
      <c r="O321" s="95" t="s">
        <v>222</v>
      </c>
      <c r="P321" s="95" t="s">
        <v>1936</v>
      </c>
      <c r="Q321" s="63" t="s">
        <v>1235</v>
      </c>
      <c r="R321" s="94">
        <v>796</v>
      </c>
      <c r="S321" s="94" t="s">
        <v>511</v>
      </c>
      <c r="T321" s="109">
        <v>50</v>
      </c>
      <c r="U321" s="73">
        <v>4800</v>
      </c>
      <c r="V321" s="73">
        <v>0</v>
      </c>
      <c r="W321" s="73">
        <v>0</v>
      </c>
      <c r="X321" s="94"/>
      <c r="Y321" s="74">
        <v>2016</v>
      </c>
      <c r="Z321" s="94">
        <v>14</v>
      </c>
    </row>
    <row r="322" spans="3:26" s="48" customFormat="1" ht="180" customHeight="1" x14ac:dyDescent="0.25">
      <c r="C322" s="207" t="s">
        <v>2125</v>
      </c>
      <c r="D322" s="63" t="s">
        <v>501</v>
      </c>
      <c r="E322" s="63" t="s">
        <v>1420</v>
      </c>
      <c r="F322" s="63" t="s">
        <v>1421</v>
      </c>
      <c r="G322" s="63" t="s">
        <v>1422</v>
      </c>
      <c r="H322" s="63" t="s">
        <v>1424</v>
      </c>
      <c r="I322" s="63" t="s">
        <v>189</v>
      </c>
      <c r="J322" s="71">
        <v>0</v>
      </c>
      <c r="K322" s="63">
        <v>750000000</v>
      </c>
      <c r="L322" s="63" t="s">
        <v>506</v>
      </c>
      <c r="M322" s="95" t="s">
        <v>1937</v>
      </c>
      <c r="N322" s="95" t="s">
        <v>508</v>
      </c>
      <c r="O322" s="95" t="s">
        <v>222</v>
      </c>
      <c r="P322" s="95" t="s">
        <v>1414</v>
      </c>
      <c r="Q322" s="63" t="s">
        <v>1235</v>
      </c>
      <c r="R322" s="94">
        <v>796</v>
      </c>
      <c r="S322" s="94" t="s">
        <v>511</v>
      </c>
      <c r="T322" s="109">
        <v>50</v>
      </c>
      <c r="U322" s="73">
        <v>4800</v>
      </c>
      <c r="V322" s="73">
        <v>240000</v>
      </c>
      <c r="W322" s="73">
        <v>268800</v>
      </c>
      <c r="X322" s="94"/>
      <c r="Y322" s="74">
        <v>2016</v>
      </c>
      <c r="Z322" s="94"/>
    </row>
    <row r="323" spans="3:26" s="48" customFormat="1" ht="180" customHeight="1" x14ac:dyDescent="0.25">
      <c r="C323" s="207" t="s">
        <v>1577</v>
      </c>
      <c r="D323" s="63" t="s">
        <v>501</v>
      </c>
      <c r="E323" s="63" t="s">
        <v>1420</v>
      </c>
      <c r="F323" s="63" t="s">
        <v>1421</v>
      </c>
      <c r="G323" s="63" t="s">
        <v>1422</v>
      </c>
      <c r="H323" s="63" t="s">
        <v>1425</v>
      </c>
      <c r="I323" s="63" t="s">
        <v>189</v>
      </c>
      <c r="J323" s="71">
        <v>0.5</v>
      </c>
      <c r="K323" s="63">
        <v>750000000</v>
      </c>
      <c r="L323" s="63" t="s">
        <v>506</v>
      </c>
      <c r="M323" s="95" t="s">
        <v>628</v>
      </c>
      <c r="N323" s="95" t="s">
        <v>508</v>
      </c>
      <c r="O323" s="95" t="s">
        <v>222</v>
      </c>
      <c r="P323" s="95" t="s">
        <v>1414</v>
      </c>
      <c r="Q323" s="63" t="s">
        <v>510</v>
      </c>
      <c r="R323" s="94">
        <v>796</v>
      </c>
      <c r="S323" s="94" t="s">
        <v>511</v>
      </c>
      <c r="T323" s="109">
        <v>10</v>
      </c>
      <c r="U323" s="73">
        <v>6000</v>
      </c>
      <c r="V323" s="73">
        <v>0</v>
      </c>
      <c r="W323" s="73">
        <v>0</v>
      </c>
      <c r="X323" s="94" t="s">
        <v>512</v>
      </c>
      <c r="Y323" s="74">
        <v>2016</v>
      </c>
      <c r="Z323" s="63" t="s">
        <v>1841</v>
      </c>
    </row>
    <row r="324" spans="3:26" s="48" customFormat="1" ht="180" customHeight="1" x14ac:dyDescent="0.25">
      <c r="C324" s="207" t="s">
        <v>1943</v>
      </c>
      <c r="D324" s="63" t="s">
        <v>501</v>
      </c>
      <c r="E324" s="63" t="s">
        <v>1420</v>
      </c>
      <c r="F324" s="63" t="s">
        <v>1421</v>
      </c>
      <c r="G324" s="63" t="s">
        <v>1422</v>
      </c>
      <c r="H324" s="63" t="s">
        <v>1425</v>
      </c>
      <c r="I324" s="63" t="s">
        <v>189</v>
      </c>
      <c r="J324" s="71">
        <v>0</v>
      </c>
      <c r="K324" s="63">
        <v>750000000</v>
      </c>
      <c r="L324" s="63" t="s">
        <v>506</v>
      </c>
      <c r="M324" s="95" t="s">
        <v>1937</v>
      </c>
      <c r="N324" s="95" t="s">
        <v>508</v>
      </c>
      <c r="O324" s="95" t="s">
        <v>222</v>
      </c>
      <c r="P324" s="95" t="s">
        <v>1936</v>
      </c>
      <c r="Q324" s="63" t="s">
        <v>1235</v>
      </c>
      <c r="R324" s="94">
        <v>796</v>
      </c>
      <c r="S324" s="94" t="s">
        <v>511</v>
      </c>
      <c r="T324" s="109">
        <v>10</v>
      </c>
      <c r="U324" s="73">
        <v>6000</v>
      </c>
      <c r="V324" s="73">
        <v>0</v>
      </c>
      <c r="W324" s="73">
        <v>0</v>
      </c>
      <c r="X324" s="94"/>
      <c r="Y324" s="74">
        <v>2016</v>
      </c>
      <c r="Z324" s="94">
        <v>14</v>
      </c>
    </row>
    <row r="325" spans="3:26" s="48" customFormat="1" ht="180" customHeight="1" x14ac:dyDescent="0.25">
      <c r="C325" s="207" t="s">
        <v>2126</v>
      </c>
      <c r="D325" s="63" t="s">
        <v>501</v>
      </c>
      <c r="E325" s="63" t="s">
        <v>1420</v>
      </c>
      <c r="F325" s="63" t="s">
        <v>1421</v>
      </c>
      <c r="G325" s="63" t="s">
        <v>1422</v>
      </c>
      <c r="H325" s="63" t="s">
        <v>1425</v>
      </c>
      <c r="I325" s="63" t="s">
        <v>189</v>
      </c>
      <c r="J325" s="71">
        <v>0</v>
      </c>
      <c r="K325" s="63">
        <v>750000000</v>
      </c>
      <c r="L325" s="63" t="s">
        <v>506</v>
      </c>
      <c r="M325" s="95" t="s">
        <v>1937</v>
      </c>
      <c r="N325" s="95" t="s">
        <v>508</v>
      </c>
      <c r="O325" s="95" t="s">
        <v>222</v>
      </c>
      <c r="P325" s="95" t="s">
        <v>2121</v>
      </c>
      <c r="Q325" s="63" t="s">
        <v>1235</v>
      </c>
      <c r="R325" s="94">
        <v>796</v>
      </c>
      <c r="S325" s="94" t="s">
        <v>511</v>
      </c>
      <c r="T325" s="109">
        <v>10</v>
      </c>
      <c r="U325" s="73">
        <v>6000</v>
      </c>
      <c r="V325" s="73">
        <v>60000</v>
      </c>
      <c r="W325" s="73">
        <v>67200</v>
      </c>
      <c r="X325" s="94"/>
      <c r="Y325" s="74">
        <v>2016</v>
      </c>
      <c r="Z325" s="94"/>
    </row>
    <row r="326" spans="3:26" s="48" customFormat="1" ht="180" customHeight="1" x14ac:dyDescent="0.25">
      <c r="C326" s="207" t="s">
        <v>1578</v>
      </c>
      <c r="D326" s="63" t="s">
        <v>501</v>
      </c>
      <c r="E326" s="63" t="s">
        <v>1420</v>
      </c>
      <c r="F326" s="63" t="s">
        <v>1421</v>
      </c>
      <c r="G326" s="63" t="s">
        <v>1422</v>
      </c>
      <c r="H326" s="63" t="s">
        <v>1426</v>
      </c>
      <c r="I326" s="63" t="s">
        <v>189</v>
      </c>
      <c r="J326" s="71">
        <v>0.5</v>
      </c>
      <c r="K326" s="63">
        <v>750000000</v>
      </c>
      <c r="L326" s="63" t="s">
        <v>506</v>
      </c>
      <c r="M326" s="95" t="s">
        <v>628</v>
      </c>
      <c r="N326" s="95" t="s">
        <v>508</v>
      </c>
      <c r="O326" s="95" t="s">
        <v>222</v>
      </c>
      <c r="P326" s="95" t="s">
        <v>1414</v>
      </c>
      <c r="Q326" s="63" t="s">
        <v>510</v>
      </c>
      <c r="R326" s="94">
        <v>796</v>
      </c>
      <c r="S326" s="94" t="s">
        <v>511</v>
      </c>
      <c r="T326" s="109">
        <v>3</v>
      </c>
      <c r="U326" s="73">
        <v>12000</v>
      </c>
      <c r="V326" s="73">
        <v>0</v>
      </c>
      <c r="W326" s="73">
        <v>0</v>
      </c>
      <c r="X326" s="94" t="s">
        <v>512</v>
      </c>
      <c r="Y326" s="74">
        <v>2016</v>
      </c>
      <c r="Z326" s="63" t="s">
        <v>1841</v>
      </c>
    </row>
    <row r="327" spans="3:26" s="48" customFormat="1" ht="180" customHeight="1" x14ac:dyDescent="0.25">
      <c r="C327" s="207" t="s">
        <v>1944</v>
      </c>
      <c r="D327" s="63" t="s">
        <v>501</v>
      </c>
      <c r="E327" s="63" t="s">
        <v>1420</v>
      </c>
      <c r="F327" s="63" t="s">
        <v>1421</v>
      </c>
      <c r="G327" s="63" t="s">
        <v>1422</v>
      </c>
      <c r="H327" s="63" t="s">
        <v>1426</v>
      </c>
      <c r="I327" s="63" t="s">
        <v>189</v>
      </c>
      <c r="J327" s="71">
        <v>0</v>
      </c>
      <c r="K327" s="63">
        <v>750000000</v>
      </c>
      <c r="L327" s="63" t="s">
        <v>506</v>
      </c>
      <c r="M327" s="95" t="s">
        <v>1937</v>
      </c>
      <c r="N327" s="95" t="s">
        <v>508</v>
      </c>
      <c r="O327" s="95" t="s">
        <v>222</v>
      </c>
      <c r="P327" s="95" t="s">
        <v>1936</v>
      </c>
      <c r="Q327" s="63" t="s">
        <v>1235</v>
      </c>
      <c r="R327" s="94">
        <v>796</v>
      </c>
      <c r="S327" s="94" t="s">
        <v>511</v>
      </c>
      <c r="T327" s="109">
        <v>3</v>
      </c>
      <c r="U327" s="73">
        <v>12000</v>
      </c>
      <c r="V327" s="73">
        <v>0</v>
      </c>
      <c r="W327" s="73">
        <v>0</v>
      </c>
      <c r="X327" s="94"/>
      <c r="Y327" s="74">
        <v>2016</v>
      </c>
      <c r="Z327" s="94">
        <v>14</v>
      </c>
    </row>
    <row r="328" spans="3:26" s="48" customFormat="1" ht="180" customHeight="1" x14ac:dyDescent="0.25">
      <c r="C328" s="207" t="s">
        <v>2127</v>
      </c>
      <c r="D328" s="63" t="s">
        <v>501</v>
      </c>
      <c r="E328" s="63" t="s">
        <v>1420</v>
      </c>
      <c r="F328" s="63" t="s">
        <v>1421</v>
      </c>
      <c r="G328" s="63" t="s">
        <v>1422</v>
      </c>
      <c r="H328" s="63" t="s">
        <v>1426</v>
      </c>
      <c r="I328" s="63" t="s">
        <v>189</v>
      </c>
      <c r="J328" s="71">
        <v>0</v>
      </c>
      <c r="K328" s="63">
        <v>750000000</v>
      </c>
      <c r="L328" s="63" t="s">
        <v>506</v>
      </c>
      <c r="M328" s="95" t="s">
        <v>1937</v>
      </c>
      <c r="N328" s="95" t="s">
        <v>508</v>
      </c>
      <c r="O328" s="95" t="s">
        <v>222</v>
      </c>
      <c r="P328" s="95" t="s">
        <v>2121</v>
      </c>
      <c r="Q328" s="63" t="s">
        <v>1235</v>
      </c>
      <c r="R328" s="94">
        <v>796</v>
      </c>
      <c r="S328" s="94" t="s">
        <v>511</v>
      </c>
      <c r="T328" s="109">
        <v>3</v>
      </c>
      <c r="U328" s="73">
        <v>12000</v>
      </c>
      <c r="V328" s="73">
        <v>36000</v>
      </c>
      <c r="W328" s="73">
        <v>40320</v>
      </c>
      <c r="X328" s="94"/>
      <c r="Y328" s="74">
        <v>2016</v>
      </c>
      <c r="Z328" s="94"/>
    </row>
    <row r="329" spans="3:26" s="48" customFormat="1" ht="180" customHeight="1" x14ac:dyDescent="0.25">
      <c r="C329" s="207" t="s">
        <v>1579</v>
      </c>
      <c r="D329" s="63" t="s">
        <v>501</v>
      </c>
      <c r="E329" s="63" t="s">
        <v>1427</v>
      </c>
      <c r="F329" s="63" t="s">
        <v>1428</v>
      </c>
      <c r="G329" s="63" t="s">
        <v>1429</v>
      </c>
      <c r="H329" s="63" t="s">
        <v>1430</v>
      </c>
      <c r="I329" s="63" t="s">
        <v>189</v>
      </c>
      <c r="J329" s="71">
        <v>0.5</v>
      </c>
      <c r="K329" s="63">
        <v>750000000</v>
      </c>
      <c r="L329" s="63" t="s">
        <v>506</v>
      </c>
      <c r="M329" s="95" t="s">
        <v>628</v>
      </c>
      <c r="N329" s="95" t="s">
        <v>508</v>
      </c>
      <c r="O329" s="95" t="s">
        <v>222</v>
      </c>
      <c r="P329" s="95" t="s">
        <v>1414</v>
      </c>
      <c r="Q329" s="63" t="s">
        <v>510</v>
      </c>
      <c r="R329" s="94">
        <v>796</v>
      </c>
      <c r="S329" s="94" t="s">
        <v>511</v>
      </c>
      <c r="T329" s="109">
        <v>1000</v>
      </c>
      <c r="U329" s="73">
        <v>4.66</v>
      </c>
      <c r="V329" s="73">
        <v>0</v>
      </c>
      <c r="W329" s="73">
        <v>0</v>
      </c>
      <c r="X329" s="94" t="s">
        <v>512</v>
      </c>
      <c r="Y329" s="74">
        <v>2016</v>
      </c>
      <c r="Z329" s="63" t="s">
        <v>1841</v>
      </c>
    </row>
    <row r="330" spans="3:26" s="48" customFormat="1" ht="180" customHeight="1" x14ac:dyDescent="0.25">
      <c r="C330" s="207" t="s">
        <v>1945</v>
      </c>
      <c r="D330" s="63" t="s">
        <v>501</v>
      </c>
      <c r="E330" s="63" t="s">
        <v>1427</v>
      </c>
      <c r="F330" s="63" t="s">
        <v>1428</v>
      </c>
      <c r="G330" s="63" t="s">
        <v>1429</v>
      </c>
      <c r="H330" s="63" t="s">
        <v>1430</v>
      </c>
      <c r="I330" s="63" t="s">
        <v>189</v>
      </c>
      <c r="J330" s="71">
        <v>0</v>
      </c>
      <c r="K330" s="63">
        <v>750000000</v>
      </c>
      <c r="L330" s="63" t="s">
        <v>506</v>
      </c>
      <c r="M330" s="95" t="s">
        <v>1937</v>
      </c>
      <c r="N330" s="95" t="s">
        <v>508</v>
      </c>
      <c r="O330" s="95" t="s">
        <v>222</v>
      </c>
      <c r="P330" s="95" t="s">
        <v>1936</v>
      </c>
      <c r="Q330" s="63" t="s">
        <v>1235</v>
      </c>
      <c r="R330" s="94">
        <v>796</v>
      </c>
      <c r="S330" s="94" t="s">
        <v>511</v>
      </c>
      <c r="T330" s="109">
        <v>1000</v>
      </c>
      <c r="U330" s="73">
        <v>4.66</v>
      </c>
      <c r="V330" s="73">
        <v>0</v>
      </c>
      <c r="W330" s="73">
        <v>0</v>
      </c>
      <c r="X330" s="94"/>
      <c r="Y330" s="74">
        <v>2016</v>
      </c>
      <c r="Z330" s="94">
        <v>14</v>
      </c>
    </row>
    <row r="331" spans="3:26" s="48" customFormat="1" ht="180" customHeight="1" x14ac:dyDescent="0.25">
      <c r="C331" s="207" t="s">
        <v>2128</v>
      </c>
      <c r="D331" s="63" t="s">
        <v>501</v>
      </c>
      <c r="E331" s="63" t="s">
        <v>1427</v>
      </c>
      <c r="F331" s="63" t="s">
        <v>1428</v>
      </c>
      <c r="G331" s="63" t="s">
        <v>1429</v>
      </c>
      <c r="H331" s="63" t="s">
        <v>1430</v>
      </c>
      <c r="I331" s="63" t="s">
        <v>189</v>
      </c>
      <c r="J331" s="71">
        <v>0</v>
      </c>
      <c r="K331" s="63">
        <v>750000000</v>
      </c>
      <c r="L331" s="63" t="s">
        <v>506</v>
      </c>
      <c r="M331" s="95" t="s">
        <v>1937</v>
      </c>
      <c r="N331" s="95" t="s">
        <v>508</v>
      </c>
      <c r="O331" s="95" t="s">
        <v>222</v>
      </c>
      <c r="P331" s="95" t="s">
        <v>2121</v>
      </c>
      <c r="Q331" s="63" t="s">
        <v>1235</v>
      </c>
      <c r="R331" s="94">
        <v>796</v>
      </c>
      <c r="S331" s="94" t="s">
        <v>511</v>
      </c>
      <c r="T331" s="109">
        <v>1000</v>
      </c>
      <c r="U331" s="73">
        <v>4.66</v>
      </c>
      <c r="V331" s="73">
        <v>4660</v>
      </c>
      <c r="W331" s="73">
        <v>5219.2</v>
      </c>
      <c r="X331" s="94"/>
      <c r="Y331" s="74">
        <v>2016</v>
      </c>
      <c r="Z331" s="94"/>
    </row>
    <row r="332" spans="3:26" s="48" customFormat="1" ht="180" customHeight="1" x14ac:dyDescent="0.25">
      <c r="C332" s="207" t="s">
        <v>1580</v>
      </c>
      <c r="D332" s="63" t="s">
        <v>501</v>
      </c>
      <c r="E332" s="63" t="s">
        <v>1431</v>
      </c>
      <c r="F332" s="63" t="s">
        <v>1432</v>
      </c>
      <c r="G332" s="63" t="s">
        <v>1433</v>
      </c>
      <c r="H332" s="63" t="s">
        <v>1434</v>
      </c>
      <c r="I332" s="63" t="s">
        <v>189</v>
      </c>
      <c r="J332" s="71">
        <v>0.35</v>
      </c>
      <c r="K332" s="63">
        <v>750000000</v>
      </c>
      <c r="L332" s="63" t="s">
        <v>506</v>
      </c>
      <c r="M332" s="95" t="s">
        <v>628</v>
      </c>
      <c r="N332" s="95" t="s">
        <v>508</v>
      </c>
      <c r="O332" s="95" t="s">
        <v>222</v>
      </c>
      <c r="P332" s="95" t="s">
        <v>1414</v>
      </c>
      <c r="Q332" s="63" t="s">
        <v>510</v>
      </c>
      <c r="R332" s="94">
        <v>796</v>
      </c>
      <c r="S332" s="94" t="s">
        <v>511</v>
      </c>
      <c r="T332" s="109">
        <v>150</v>
      </c>
      <c r="U332" s="73">
        <v>2500</v>
      </c>
      <c r="V332" s="73">
        <v>0</v>
      </c>
      <c r="W332" s="73">
        <v>0</v>
      </c>
      <c r="X332" s="94" t="s">
        <v>512</v>
      </c>
      <c r="Y332" s="74">
        <v>2016</v>
      </c>
      <c r="Z332" s="63" t="s">
        <v>1841</v>
      </c>
    </row>
    <row r="333" spans="3:26" s="48" customFormat="1" ht="180" customHeight="1" x14ac:dyDescent="0.25">
      <c r="C333" s="207" t="s">
        <v>1946</v>
      </c>
      <c r="D333" s="63" t="s">
        <v>501</v>
      </c>
      <c r="E333" s="63" t="s">
        <v>1431</v>
      </c>
      <c r="F333" s="63" t="s">
        <v>1432</v>
      </c>
      <c r="G333" s="63" t="s">
        <v>1433</v>
      </c>
      <c r="H333" s="63" t="s">
        <v>1434</v>
      </c>
      <c r="I333" s="63" t="s">
        <v>189</v>
      </c>
      <c r="J333" s="71">
        <v>0</v>
      </c>
      <c r="K333" s="63">
        <v>750000000</v>
      </c>
      <c r="L333" s="63" t="s">
        <v>506</v>
      </c>
      <c r="M333" s="95" t="s">
        <v>1937</v>
      </c>
      <c r="N333" s="95" t="s">
        <v>508</v>
      </c>
      <c r="O333" s="95" t="s">
        <v>222</v>
      </c>
      <c r="P333" s="95" t="s">
        <v>1936</v>
      </c>
      <c r="Q333" s="63" t="s">
        <v>1235</v>
      </c>
      <c r="R333" s="94">
        <v>796</v>
      </c>
      <c r="S333" s="94" t="s">
        <v>511</v>
      </c>
      <c r="T333" s="109">
        <v>150</v>
      </c>
      <c r="U333" s="73">
        <v>2500</v>
      </c>
      <c r="V333" s="73">
        <v>0</v>
      </c>
      <c r="W333" s="73">
        <v>0</v>
      </c>
      <c r="X333" s="94"/>
      <c r="Y333" s="74">
        <v>2016</v>
      </c>
      <c r="Z333" s="94">
        <v>14</v>
      </c>
    </row>
    <row r="334" spans="3:26" s="48" customFormat="1" ht="180" customHeight="1" x14ac:dyDescent="0.25">
      <c r="C334" s="207" t="s">
        <v>2129</v>
      </c>
      <c r="D334" s="63" t="s">
        <v>501</v>
      </c>
      <c r="E334" s="63" t="s">
        <v>1431</v>
      </c>
      <c r="F334" s="63" t="s">
        <v>1432</v>
      </c>
      <c r="G334" s="63" t="s">
        <v>1433</v>
      </c>
      <c r="H334" s="63" t="s">
        <v>1434</v>
      </c>
      <c r="I334" s="63" t="s">
        <v>189</v>
      </c>
      <c r="J334" s="71">
        <v>0</v>
      </c>
      <c r="K334" s="63">
        <v>750000000</v>
      </c>
      <c r="L334" s="63" t="s">
        <v>506</v>
      </c>
      <c r="M334" s="95" t="s">
        <v>1937</v>
      </c>
      <c r="N334" s="95" t="s">
        <v>508</v>
      </c>
      <c r="O334" s="95" t="s">
        <v>222</v>
      </c>
      <c r="P334" s="95" t="s">
        <v>2121</v>
      </c>
      <c r="Q334" s="63" t="s">
        <v>1235</v>
      </c>
      <c r="R334" s="94">
        <v>796</v>
      </c>
      <c r="S334" s="94" t="s">
        <v>511</v>
      </c>
      <c r="T334" s="109">
        <v>150</v>
      </c>
      <c r="U334" s="73">
        <v>2500</v>
      </c>
      <c r="V334" s="73">
        <v>375000</v>
      </c>
      <c r="W334" s="73">
        <v>420000</v>
      </c>
      <c r="X334" s="94"/>
      <c r="Y334" s="74">
        <v>2016</v>
      </c>
      <c r="Z334" s="94"/>
    </row>
    <row r="335" spans="3:26" s="48" customFormat="1" ht="180" customHeight="1" x14ac:dyDescent="0.25">
      <c r="C335" s="207" t="s">
        <v>1581</v>
      </c>
      <c r="D335" s="63" t="s">
        <v>501</v>
      </c>
      <c r="E335" s="63" t="s">
        <v>1435</v>
      </c>
      <c r="F335" s="63" t="s">
        <v>1432</v>
      </c>
      <c r="G335" s="63" t="s">
        <v>1436</v>
      </c>
      <c r="H335" s="63" t="s">
        <v>1437</v>
      </c>
      <c r="I335" s="63" t="s">
        <v>189</v>
      </c>
      <c r="J335" s="71">
        <v>0.35</v>
      </c>
      <c r="K335" s="63">
        <v>750000000</v>
      </c>
      <c r="L335" s="63" t="s">
        <v>506</v>
      </c>
      <c r="M335" s="95" t="s">
        <v>628</v>
      </c>
      <c r="N335" s="95" t="s">
        <v>508</v>
      </c>
      <c r="O335" s="95" t="s">
        <v>222</v>
      </c>
      <c r="P335" s="95" t="s">
        <v>1414</v>
      </c>
      <c r="Q335" s="63" t="s">
        <v>510</v>
      </c>
      <c r="R335" s="94">
        <v>796</v>
      </c>
      <c r="S335" s="94" t="s">
        <v>511</v>
      </c>
      <c r="T335" s="109">
        <v>50</v>
      </c>
      <c r="U335" s="73">
        <v>5000</v>
      </c>
      <c r="V335" s="73">
        <v>0</v>
      </c>
      <c r="W335" s="73">
        <v>0</v>
      </c>
      <c r="X335" s="94" t="s">
        <v>512</v>
      </c>
      <c r="Y335" s="74">
        <v>2016</v>
      </c>
      <c r="Z335" s="63" t="s">
        <v>1841</v>
      </c>
    </row>
    <row r="336" spans="3:26" s="48" customFormat="1" ht="180" customHeight="1" x14ac:dyDescent="0.25">
      <c r="C336" s="207" t="s">
        <v>1947</v>
      </c>
      <c r="D336" s="63" t="s">
        <v>501</v>
      </c>
      <c r="E336" s="63" t="s">
        <v>1435</v>
      </c>
      <c r="F336" s="63" t="s">
        <v>1432</v>
      </c>
      <c r="G336" s="63" t="s">
        <v>1436</v>
      </c>
      <c r="H336" s="63" t="s">
        <v>1437</v>
      </c>
      <c r="I336" s="63" t="s">
        <v>189</v>
      </c>
      <c r="J336" s="71">
        <v>0</v>
      </c>
      <c r="K336" s="63">
        <v>750000000</v>
      </c>
      <c r="L336" s="63" t="s">
        <v>506</v>
      </c>
      <c r="M336" s="95" t="s">
        <v>1937</v>
      </c>
      <c r="N336" s="95" t="s">
        <v>508</v>
      </c>
      <c r="O336" s="95" t="s">
        <v>222</v>
      </c>
      <c r="P336" s="95" t="s">
        <v>1936</v>
      </c>
      <c r="Q336" s="63" t="s">
        <v>1235</v>
      </c>
      <c r="R336" s="94">
        <v>796</v>
      </c>
      <c r="S336" s="94" t="s">
        <v>511</v>
      </c>
      <c r="T336" s="109">
        <v>50</v>
      </c>
      <c r="U336" s="73">
        <v>5000</v>
      </c>
      <c r="V336" s="73">
        <v>0</v>
      </c>
      <c r="W336" s="73">
        <v>0</v>
      </c>
      <c r="X336" s="94"/>
      <c r="Y336" s="74">
        <v>2016</v>
      </c>
      <c r="Z336" s="94">
        <v>14</v>
      </c>
    </row>
    <row r="337" spans="3:26" s="48" customFormat="1" ht="180" customHeight="1" x14ac:dyDescent="0.25">
      <c r="C337" s="207" t="s">
        <v>2130</v>
      </c>
      <c r="D337" s="63" t="s">
        <v>501</v>
      </c>
      <c r="E337" s="63" t="s">
        <v>1435</v>
      </c>
      <c r="F337" s="63" t="s">
        <v>1432</v>
      </c>
      <c r="G337" s="63" t="s">
        <v>1436</v>
      </c>
      <c r="H337" s="63" t="s">
        <v>1437</v>
      </c>
      <c r="I337" s="63" t="s">
        <v>189</v>
      </c>
      <c r="J337" s="71">
        <v>0</v>
      </c>
      <c r="K337" s="63">
        <v>750000000</v>
      </c>
      <c r="L337" s="63" t="s">
        <v>506</v>
      </c>
      <c r="M337" s="95" t="s">
        <v>1937</v>
      </c>
      <c r="N337" s="95" t="s">
        <v>508</v>
      </c>
      <c r="O337" s="95" t="s">
        <v>222</v>
      </c>
      <c r="P337" s="95" t="s">
        <v>2121</v>
      </c>
      <c r="Q337" s="63" t="s">
        <v>1235</v>
      </c>
      <c r="R337" s="94">
        <v>796</v>
      </c>
      <c r="S337" s="94" t="s">
        <v>511</v>
      </c>
      <c r="T337" s="109">
        <v>50</v>
      </c>
      <c r="U337" s="73">
        <v>5000</v>
      </c>
      <c r="V337" s="73">
        <v>250000</v>
      </c>
      <c r="W337" s="73">
        <v>280000</v>
      </c>
      <c r="X337" s="94"/>
      <c r="Y337" s="74">
        <v>2016</v>
      </c>
      <c r="Z337" s="94"/>
    </row>
    <row r="338" spans="3:26" s="48" customFormat="1" ht="180" customHeight="1" x14ac:dyDescent="0.25">
      <c r="C338" s="207" t="s">
        <v>1582</v>
      </c>
      <c r="D338" s="63" t="s">
        <v>501</v>
      </c>
      <c r="E338" s="63" t="s">
        <v>1438</v>
      </c>
      <c r="F338" s="63" t="s">
        <v>1290</v>
      </c>
      <c r="G338" s="63" t="s">
        <v>1439</v>
      </c>
      <c r="H338" s="63" t="s">
        <v>1440</v>
      </c>
      <c r="I338" s="63" t="s">
        <v>189</v>
      </c>
      <c r="J338" s="71">
        <v>0.5</v>
      </c>
      <c r="K338" s="63">
        <v>750000000</v>
      </c>
      <c r="L338" s="63" t="s">
        <v>506</v>
      </c>
      <c r="M338" s="95" t="s">
        <v>628</v>
      </c>
      <c r="N338" s="95" t="s">
        <v>508</v>
      </c>
      <c r="O338" s="95" t="s">
        <v>222</v>
      </c>
      <c r="P338" s="95" t="s">
        <v>1414</v>
      </c>
      <c r="Q338" s="63" t="s">
        <v>510</v>
      </c>
      <c r="R338" s="94">
        <v>796</v>
      </c>
      <c r="S338" s="94" t="s">
        <v>511</v>
      </c>
      <c r="T338" s="109">
        <v>430</v>
      </c>
      <c r="U338" s="73">
        <v>634</v>
      </c>
      <c r="V338" s="73">
        <v>0</v>
      </c>
      <c r="W338" s="73">
        <v>0</v>
      </c>
      <c r="X338" s="94" t="s">
        <v>512</v>
      </c>
      <c r="Y338" s="74">
        <v>2016</v>
      </c>
      <c r="Z338" s="63" t="s">
        <v>1841</v>
      </c>
    </row>
    <row r="339" spans="3:26" s="48" customFormat="1" ht="180" customHeight="1" x14ac:dyDescent="0.25">
      <c r="C339" s="207" t="s">
        <v>1948</v>
      </c>
      <c r="D339" s="63" t="s">
        <v>501</v>
      </c>
      <c r="E339" s="63" t="s">
        <v>1438</v>
      </c>
      <c r="F339" s="63" t="s">
        <v>1290</v>
      </c>
      <c r="G339" s="63" t="s">
        <v>1439</v>
      </c>
      <c r="H339" s="63" t="s">
        <v>1440</v>
      </c>
      <c r="I339" s="63" t="s">
        <v>189</v>
      </c>
      <c r="J339" s="71">
        <v>0</v>
      </c>
      <c r="K339" s="63">
        <v>750000000</v>
      </c>
      <c r="L339" s="63" t="s">
        <v>506</v>
      </c>
      <c r="M339" s="95" t="s">
        <v>1937</v>
      </c>
      <c r="N339" s="95" t="s">
        <v>508</v>
      </c>
      <c r="O339" s="95" t="s">
        <v>222</v>
      </c>
      <c r="P339" s="95" t="s">
        <v>1936</v>
      </c>
      <c r="Q339" s="63" t="s">
        <v>1235</v>
      </c>
      <c r="R339" s="94">
        <v>796</v>
      </c>
      <c r="S339" s="94" t="s">
        <v>511</v>
      </c>
      <c r="T339" s="109">
        <v>430</v>
      </c>
      <c r="U339" s="73">
        <v>634</v>
      </c>
      <c r="V339" s="73">
        <v>0</v>
      </c>
      <c r="W339" s="73">
        <v>0</v>
      </c>
      <c r="X339" s="94"/>
      <c r="Y339" s="74">
        <v>2016</v>
      </c>
      <c r="Z339" s="94">
        <v>14</v>
      </c>
    </row>
    <row r="340" spans="3:26" s="48" customFormat="1" ht="180" customHeight="1" x14ac:dyDescent="0.25">
      <c r="C340" s="207" t="s">
        <v>2131</v>
      </c>
      <c r="D340" s="63" t="s">
        <v>501</v>
      </c>
      <c r="E340" s="63" t="s">
        <v>1438</v>
      </c>
      <c r="F340" s="63" t="s">
        <v>1290</v>
      </c>
      <c r="G340" s="63" t="s">
        <v>1439</v>
      </c>
      <c r="H340" s="63" t="s">
        <v>1440</v>
      </c>
      <c r="I340" s="63" t="s">
        <v>189</v>
      </c>
      <c r="J340" s="71">
        <v>0</v>
      </c>
      <c r="K340" s="63">
        <v>750000000</v>
      </c>
      <c r="L340" s="63" t="s">
        <v>506</v>
      </c>
      <c r="M340" s="95" t="s">
        <v>1937</v>
      </c>
      <c r="N340" s="95" t="s">
        <v>508</v>
      </c>
      <c r="O340" s="95" t="s">
        <v>222</v>
      </c>
      <c r="P340" s="95" t="s">
        <v>1414</v>
      </c>
      <c r="Q340" s="63" t="s">
        <v>1235</v>
      </c>
      <c r="R340" s="94">
        <v>796</v>
      </c>
      <c r="S340" s="94" t="s">
        <v>511</v>
      </c>
      <c r="T340" s="109">
        <v>430</v>
      </c>
      <c r="U340" s="73">
        <v>634</v>
      </c>
      <c r="V340" s="73">
        <v>272620</v>
      </c>
      <c r="W340" s="73">
        <v>305334.40000000002</v>
      </c>
      <c r="X340" s="94"/>
      <c r="Y340" s="74">
        <v>2016</v>
      </c>
      <c r="Z340" s="94"/>
    </row>
    <row r="341" spans="3:26" s="48" customFormat="1" ht="180" customHeight="1" x14ac:dyDescent="0.25">
      <c r="C341" s="207" t="s">
        <v>1583</v>
      </c>
      <c r="D341" s="63" t="s">
        <v>501</v>
      </c>
      <c r="E341" s="63" t="s">
        <v>1441</v>
      </c>
      <c r="F341" s="63" t="s">
        <v>1636</v>
      </c>
      <c r="G341" s="63" t="s">
        <v>1442</v>
      </c>
      <c r="H341" s="63" t="s">
        <v>1443</v>
      </c>
      <c r="I341" s="63" t="s">
        <v>189</v>
      </c>
      <c r="J341" s="71">
        <v>0.5</v>
      </c>
      <c r="K341" s="63">
        <v>750000000</v>
      </c>
      <c r="L341" s="63" t="s">
        <v>506</v>
      </c>
      <c r="M341" s="95" t="s">
        <v>628</v>
      </c>
      <c r="N341" s="95" t="s">
        <v>508</v>
      </c>
      <c r="O341" s="95" t="s">
        <v>222</v>
      </c>
      <c r="P341" s="95" t="s">
        <v>1414</v>
      </c>
      <c r="Q341" s="63" t="s">
        <v>510</v>
      </c>
      <c r="R341" s="94">
        <v>796</v>
      </c>
      <c r="S341" s="94" t="s">
        <v>511</v>
      </c>
      <c r="T341" s="109">
        <v>39</v>
      </c>
      <c r="U341" s="73">
        <v>20600</v>
      </c>
      <c r="V341" s="73">
        <v>0</v>
      </c>
      <c r="W341" s="73">
        <v>0</v>
      </c>
      <c r="X341" s="94" t="s">
        <v>512</v>
      </c>
      <c r="Y341" s="74">
        <v>2016</v>
      </c>
      <c r="Z341" s="63" t="s">
        <v>1841</v>
      </c>
    </row>
    <row r="342" spans="3:26" s="48" customFormat="1" ht="180" customHeight="1" x14ac:dyDescent="0.25">
      <c r="C342" s="207" t="s">
        <v>1949</v>
      </c>
      <c r="D342" s="63" t="s">
        <v>501</v>
      </c>
      <c r="E342" s="63" t="s">
        <v>1441</v>
      </c>
      <c r="F342" s="63" t="s">
        <v>1636</v>
      </c>
      <c r="G342" s="63" t="s">
        <v>1442</v>
      </c>
      <c r="H342" s="63" t="s">
        <v>1443</v>
      </c>
      <c r="I342" s="63" t="s">
        <v>189</v>
      </c>
      <c r="J342" s="71">
        <v>0</v>
      </c>
      <c r="K342" s="63">
        <v>750000000</v>
      </c>
      <c r="L342" s="63" t="s">
        <v>506</v>
      </c>
      <c r="M342" s="95" t="s">
        <v>1937</v>
      </c>
      <c r="N342" s="95" t="s">
        <v>508</v>
      </c>
      <c r="O342" s="95" t="s">
        <v>222</v>
      </c>
      <c r="P342" s="95" t="s">
        <v>1936</v>
      </c>
      <c r="Q342" s="63" t="s">
        <v>1235</v>
      </c>
      <c r="R342" s="94">
        <v>796</v>
      </c>
      <c r="S342" s="94" t="s">
        <v>511</v>
      </c>
      <c r="T342" s="109">
        <v>39</v>
      </c>
      <c r="U342" s="73">
        <v>20600</v>
      </c>
      <c r="V342" s="73">
        <v>0</v>
      </c>
      <c r="W342" s="73">
        <v>0</v>
      </c>
      <c r="X342" s="94"/>
      <c r="Y342" s="74">
        <v>2016</v>
      </c>
      <c r="Z342" s="94">
        <v>14</v>
      </c>
    </row>
    <row r="343" spans="3:26" s="48" customFormat="1" ht="180" customHeight="1" x14ac:dyDescent="0.25">
      <c r="C343" s="207" t="s">
        <v>2132</v>
      </c>
      <c r="D343" s="63" t="s">
        <v>501</v>
      </c>
      <c r="E343" s="63" t="s">
        <v>1441</v>
      </c>
      <c r="F343" s="63" t="s">
        <v>1636</v>
      </c>
      <c r="G343" s="63" t="s">
        <v>1442</v>
      </c>
      <c r="H343" s="63" t="s">
        <v>1443</v>
      </c>
      <c r="I343" s="63" t="s">
        <v>189</v>
      </c>
      <c r="J343" s="71">
        <v>0</v>
      </c>
      <c r="K343" s="63">
        <v>750000000</v>
      </c>
      <c r="L343" s="63" t="s">
        <v>506</v>
      </c>
      <c r="M343" s="95" t="s">
        <v>1937</v>
      </c>
      <c r="N343" s="95" t="s">
        <v>508</v>
      </c>
      <c r="O343" s="95" t="s">
        <v>222</v>
      </c>
      <c r="P343" s="95" t="s">
        <v>1414</v>
      </c>
      <c r="Q343" s="63" t="s">
        <v>1235</v>
      </c>
      <c r="R343" s="94">
        <v>796</v>
      </c>
      <c r="S343" s="94" t="s">
        <v>511</v>
      </c>
      <c r="T343" s="109">
        <v>39</v>
      </c>
      <c r="U343" s="73">
        <v>20600</v>
      </c>
      <c r="V343" s="73">
        <v>803400</v>
      </c>
      <c r="W343" s="73">
        <v>899808</v>
      </c>
      <c r="X343" s="94"/>
      <c r="Y343" s="74">
        <v>2016</v>
      </c>
      <c r="Z343" s="94"/>
    </row>
    <row r="344" spans="3:26" s="48" customFormat="1" ht="180" customHeight="1" x14ac:dyDescent="0.25">
      <c r="C344" s="207" t="s">
        <v>1584</v>
      </c>
      <c r="D344" s="63" t="s">
        <v>501</v>
      </c>
      <c r="E344" s="63" t="s">
        <v>1444</v>
      </c>
      <c r="F344" s="63" t="s">
        <v>1445</v>
      </c>
      <c r="G344" s="63" t="s">
        <v>1446</v>
      </c>
      <c r="H344" s="63" t="s">
        <v>1447</v>
      </c>
      <c r="I344" s="63" t="s">
        <v>189</v>
      </c>
      <c r="J344" s="71">
        <v>0.5</v>
      </c>
      <c r="K344" s="63">
        <v>750000000</v>
      </c>
      <c r="L344" s="63" t="s">
        <v>506</v>
      </c>
      <c r="M344" s="95" t="s">
        <v>628</v>
      </c>
      <c r="N344" s="95" t="s">
        <v>508</v>
      </c>
      <c r="O344" s="95" t="s">
        <v>222</v>
      </c>
      <c r="P344" s="95" t="s">
        <v>1414</v>
      </c>
      <c r="Q344" s="63" t="s">
        <v>510</v>
      </c>
      <c r="R344" s="94">
        <v>796</v>
      </c>
      <c r="S344" s="94" t="s">
        <v>511</v>
      </c>
      <c r="T344" s="109">
        <v>200</v>
      </c>
      <c r="U344" s="73">
        <v>860</v>
      </c>
      <c r="V344" s="73">
        <v>0</v>
      </c>
      <c r="W344" s="73">
        <v>0</v>
      </c>
      <c r="X344" s="94" t="s">
        <v>512</v>
      </c>
      <c r="Y344" s="74">
        <v>2016</v>
      </c>
      <c r="Z344" s="63" t="s">
        <v>1841</v>
      </c>
    </row>
    <row r="345" spans="3:26" s="48" customFormat="1" ht="180" customHeight="1" x14ac:dyDescent="0.25">
      <c r="C345" s="207" t="s">
        <v>1950</v>
      </c>
      <c r="D345" s="63" t="s">
        <v>501</v>
      </c>
      <c r="E345" s="63" t="s">
        <v>1444</v>
      </c>
      <c r="F345" s="63" t="s">
        <v>1445</v>
      </c>
      <c r="G345" s="63" t="s">
        <v>1446</v>
      </c>
      <c r="H345" s="63" t="s">
        <v>1447</v>
      </c>
      <c r="I345" s="63" t="s">
        <v>189</v>
      </c>
      <c r="J345" s="71">
        <v>0</v>
      </c>
      <c r="K345" s="63">
        <v>750000000</v>
      </c>
      <c r="L345" s="63" t="s">
        <v>506</v>
      </c>
      <c r="M345" s="95" t="s">
        <v>1937</v>
      </c>
      <c r="N345" s="95" t="s">
        <v>508</v>
      </c>
      <c r="O345" s="95" t="s">
        <v>222</v>
      </c>
      <c r="P345" s="95" t="s">
        <v>1936</v>
      </c>
      <c r="Q345" s="63" t="s">
        <v>1235</v>
      </c>
      <c r="R345" s="94">
        <v>796</v>
      </c>
      <c r="S345" s="94" t="s">
        <v>511</v>
      </c>
      <c r="T345" s="109">
        <v>200</v>
      </c>
      <c r="U345" s="73">
        <v>860</v>
      </c>
      <c r="V345" s="73">
        <v>0</v>
      </c>
      <c r="W345" s="73">
        <v>0</v>
      </c>
      <c r="X345" s="94"/>
      <c r="Y345" s="74">
        <v>2016</v>
      </c>
      <c r="Z345" s="94">
        <v>14</v>
      </c>
    </row>
    <row r="346" spans="3:26" s="48" customFormat="1" ht="180" customHeight="1" x14ac:dyDescent="0.25">
      <c r="C346" s="207" t="s">
        <v>2133</v>
      </c>
      <c r="D346" s="63" t="s">
        <v>501</v>
      </c>
      <c r="E346" s="63" t="s">
        <v>1444</v>
      </c>
      <c r="F346" s="63" t="s">
        <v>1445</v>
      </c>
      <c r="G346" s="63" t="s">
        <v>1446</v>
      </c>
      <c r="H346" s="63" t="s">
        <v>1447</v>
      </c>
      <c r="I346" s="63" t="s">
        <v>189</v>
      </c>
      <c r="J346" s="71">
        <v>0</v>
      </c>
      <c r="K346" s="63">
        <v>750000000</v>
      </c>
      <c r="L346" s="63" t="s">
        <v>506</v>
      </c>
      <c r="M346" s="95" t="s">
        <v>1937</v>
      </c>
      <c r="N346" s="95" t="s">
        <v>508</v>
      </c>
      <c r="O346" s="95" t="s">
        <v>222</v>
      </c>
      <c r="P346" s="95" t="s">
        <v>1414</v>
      </c>
      <c r="Q346" s="63" t="s">
        <v>1235</v>
      </c>
      <c r="R346" s="94">
        <v>796</v>
      </c>
      <c r="S346" s="94" t="s">
        <v>511</v>
      </c>
      <c r="T346" s="109">
        <v>200</v>
      </c>
      <c r="U346" s="73">
        <v>860</v>
      </c>
      <c r="V346" s="73">
        <v>172000</v>
      </c>
      <c r="W346" s="73">
        <v>192640</v>
      </c>
      <c r="X346" s="94"/>
      <c r="Y346" s="74">
        <v>2016</v>
      </c>
      <c r="Z346" s="94"/>
    </row>
    <row r="347" spans="3:26" s="48" customFormat="1" ht="180" customHeight="1" x14ac:dyDescent="0.25">
      <c r="C347" s="207" t="s">
        <v>1585</v>
      </c>
      <c r="D347" s="63" t="s">
        <v>501</v>
      </c>
      <c r="E347" s="63" t="s">
        <v>1448</v>
      </c>
      <c r="F347" s="63" t="s">
        <v>1449</v>
      </c>
      <c r="G347" s="63" t="s">
        <v>1450</v>
      </c>
      <c r="H347" s="63" t="s">
        <v>1451</v>
      </c>
      <c r="I347" s="63" t="s">
        <v>189</v>
      </c>
      <c r="J347" s="71">
        <v>0.5</v>
      </c>
      <c r="K347" s="63">
        <v>750000000</v>
      </c>
      <c r="L347" s="63" t="s">
        <v>506</v>
      </c>
      <c r="M347" s="95" t="s">
        <v>628</v>
      </c>
      <c r="N347" s="95" t="s">
        <v>508</v>
      </c>
      <c r="O347" s="95" t="s">
        <v>222</v>
      </c>
      <c r="P347" s="95" t="s">
        <v>1414</v>
      </c>
      <c r="Q347" s="63" t="s">
        <v>510</v>
      </c>
      <c r="R347" s="94">
        <v>796</v>
      </c>
      <c r="S347" s="94" t="s">
        <v>511</v>
      </c>
      <c r="T347" s="109">
        <v>50</v>
      </c>
      <c r="U347" s="73">
        <v>1178.24</v>
      </c>
      <c r="V347" s="73">
        <v>0</v>
      </c>
      <c r="W347" s="73">
        <v>0</v>
      </c>
      <c r="X347" s="94" t="s">
        <v>512</v>
      </c>
      <c r="Y347" s="74">
        <v>2016</v>
      </c>
      <c r="Z347" s="63" t="s">
        <v>1841</v>
      </c>
    </row>
    <row r="348" spans="3:26" s="48" customFormat="1" ht="180" customHeight="1" x14ac:dyDescent="0.25">
      <c r="C348" s="207" t="s">
        <v>1951</v>
      </c>
      <c r="D348" s="63" t="s">
        <v>501</v>
      </c>
      <c r="E348" s="63" t="s">
        <v>1448</v>
      </c>
      <c r="F348" s="63" t="s">
        <v>1449</v>
      </c>
      <c r="G348" s="63" t="s">
        <v>1450</v>
      </c>
      <c r="H348" s="63" t="s">
        <v>1451</v>
      </c>
      <c r="I348" s="63" t="s">
        <v>189</v>
      </c>
      <c r="J348" s="71">
        <v>0</v>
      </c>
      <c r="K348" s="63">
        <v>750000000</v>
      </c>
      <c r="L348" s="63" t="s">
        <v>506</v>
      </c>
      <c r="M348" s="95" t="s">
        <v>1937</v>
      </c>
      <c r="N348" s="95" t="s">
        <v>508</v>
      </c>
      <c r="O348" s="95" t="s">
        <v>222</v>
      </c>
      <c r="P348" s="95" t="s">
        <v>1936</v>
      </c>
      <c r="Q348" s="63" t="s">
        <v>1235</v>
      </c>
      <c r="R348" s="94">
        <v>796</v>
      </c>
      <c r="S348" s="94" t="s">
        <v>511</v>
      </c>
      <c r="T348" s="109">
        <v>50</v>
      </c>
      <c r="U348" s="73">
        <v>1178.24</v>
      </c>
      <c r="V348" s="73">
        <v>0</v>
      </c>
      <c r="W348" s="73">
        <v>0</v>
      </c>
      <c r="X348" s="94"/>
      <c r="Y348" s="74">
        <v>2016</v>
      </c>
      <c r="Z348" s="94">
        <v>14</v>
      </c>
    </row>
    <row r="349" spans="3:26" s="48" customFormat="1" ht="180" customHeight="1" x14ac:dyDescent="0.25">
      <c r="C349" s="207" t="s">
        <v>2134</v>
      </c>
      <c r="D349" s="63" t="s">
        <v>501</v>
      </c>
      <c r="E349" s="63" t="s">
        <v>1448</v>
      </c>
      <c r="F349" s="63" t="s">
        <v>1449</v>
      </c>
      <c r="G349" s="63" t="s">
        <v>1450</v>
      </c>
      <c r="H349" s="63" t="s">
        <v>1451</v>
      </c>
      <c r="I349" s="63" t="s">
        <v>189</v>
      </c>
      <c r="J349" s="71">
        <v>0</v>
      </c>
      <c r="K349" s="63">
        <v>750000000</v>
      </c>
      <c r="L349" s="63" t="s">
        <v>506</v>
      </c>
      <c r="M349" s="95" t="s">
        <v>1937</v>
      </c>
      <c r="N349" s="95" t="s">
        <v>508</v>
      </c>
      <c r="O349" s="95" t="s">
        <v>222</v>
      </c>
      <c r="P349" s="95" t="s">
        <v>2121</v>
      </c>
      <c r="Q349" s="63" t="s">
        <v>1235</v>
      </c>
      <c r="R349" s="94">
        <v>796</v>
      </c>
      <c r="S349" s="94" t="s">
        <v>511</v>
      </c>
      <c r="T349" s="109">
        <v>50</v>
      </c>
      <c r="U349" s="73">
        <v>1178.24</v>
      </c>
      <c r="V349" s="73">
        <v>58912</v>
      </c>
      <c r="W349" s="73">
        <v>65981.440000000002</v>
      </c>
      <c r="X349" s="94"/>
      <c r="Y349" s="74">
        <v>2016</v>
      </c>
      <c r="Z349" s="94"/>
    </row>
    <row r="350" spans="3:26" s="48" customFormat="1" ht="180" customHeight="1" x14ac:dyDescent="0.25">
      <c r="C350" s="207" t="s">
        <v>1586</v>
      </c>
      <c r="D350" s="63" t="s">
        <v>501</v>
      </c>
      <c r="E350" s="63" t="s">
        <v>1452</v>
      </c>
      <c r="F350" s="63" t="s">
        <v>1290</v>
      </c>
      <c r="G350" s="63" t="s">
        <v>1453</v>
      </c>
      <c r="H350" s="63" t="s">
        <v>1454</v>
      </c>
      <c r="I350" s="63" t="s">
        <v>189</v>
      </c>
      <c r="J350" s="71">
        <v>0.5</v>
      </c>
      <c r="K350" s="63">
        <v>750000000</v>
      </c>
      <c r="L350" s="63" t="s">
        <v>506</v>
      </c>
      <c r="M350" s="95" t="s">
        <v>628</v>
      </c>
      <c r="N350" s="95" t="s">
        <v>508</v>
      </c>
      <c r="O350" s="95" t="s">
        <v>222</v>
      </c>
      <c r="P350" s="95" t="s">
        <v>1414</v>
      </c>
      <c r="Q350" s="63" t="s">
        <v>510</v>
      </c>
      <c r="R350" s="94">
        <v>796</v>
      </c>
      <c r="S350" s="94" t="s">
        <v>511</v>
      </c>
      <c r="T350" s="109">
        <v>15</v>
      </c>
      <c r="U350" s="73">
        <v>4500</v>
      </c>
      <c r="V350" s="73">
        <v>0</v>
      </c>
      <c r="W350" s="73">
        <v>0</v>
      </c>
      <c r="X350" s="94" t="s">
        <v>512</v>
      </c>
      <c r="Y350" s="74">
        <v>2016</v>
      </c>
      <c r="Z350" s="63" t="s">
        <v>1841</v>
      </c>
    </row>
    <row r="351" spans="3:26" s="48" customFormat="1" ht="180" customHeight="1" x14ac:dyDescent="0.25">
      <c r="C351" s="207" t="s">
        <v>1952</v>
      </c>
      <c r="D351" s="63" t="s">
        <v>501</v>
      </c>
      <c r="E351" s="63" t="s">
        <v>1452</v>
      </c>
      <c r="F351" s="63" t="s">
        <v>1290</v>
      </c>
      <c r="G351" s="63" t="s">
        <v>1453</v>
      </c>
      <c r="H351" s="63" t="s">
        <v>1454</v>
      </c>
      <c r="I351" s="63" t="s">
        <v>189</v>
      </c>
      <c r="J351" s="71">
        <v>0</v>
      </c>
      <c r="K351" s="63">
        <v>750000000</v>
      </c>
      <c r="L351" s="63" t="s">
        <v>506</v>
      </c>
      <c r="M351" s="95" t="s">
        <v>1937</v>
      </c>
      <c r="N351" s="95" t="s">
        <v>508</v>
      </c>
      <c r="O351" s="95" t="s">
        <v>222</v>
      </c>
      <c r="P351" s="95" t="s">
        <v>1936</v>
      </c>
      <c r="Q351" s="63" t="s">
        <v>1235</v>
      </c>
      <c r="R351" s="94">
        <v>796</v>
      </c>
      <c r="S351" s="94" t="s">
        <v>511</v>
      </c>
      <c r="T351" s="109">
        <v>15</v>
      </c>
      <c r="U351" s="73">
        <v>4500</v>
      </c>
      <c r="V351" s="73">
        <v>0</v>
      </c>
      <c r="W351" s="73">
        <v>0</v>
      </c>
      <c r="X351" s="94"/>
      <c r="Y351" s="74">
        <v>2016</v>
      </c>
      <c r="Z351" s="94">
        <v>14</v>
      </c>
    </row>
    <row r="352" spans="3:26" s="48" customFormat="1" ht="180" customHeight="1" x14ac:dyDescent="0.25">
      <c r="C352" s="207" t="s">
        <v>2135</v>
      </c>
      <c r="D352" s="63" t="s">
        <v>501</v>
      </c>
      <c r="E352" s="63" t="s">
        <v>1452</v>
      </c>
      <c r="F352" s="63" t="s">
        <v>1290</v>
      </c>
      <c r="G352" s="63" t="s">
        <v>1453</v>
      </c>
      <c r="H352" s="63" t="s">
        <v>1454</v>
      </c>
      <c r="I352" s="63" t="s">
        <v>189</v>
      </c>
      <c r="J352" s="71">
        <v>0</v>
      </c>
      <c r="K352" s="63">
        <v>750000000</v>
      </c>
      <c r="L352" s="63" t="s">
        <v>506</v>
      </c>
      <c r="M352" s="95" t="s">
        <v>1937</v>
      </c>
      <c r="N352" s="95" t="s">
        <v>508</v>
      </c>
      <c r="O352" s="95" t="s">
        <v>222</v>
      </c>
      <c r="P352" s="95" t="s">
        <v>1414</v>
      </c>
      <c r="Q352" s="63" t="s">
        <v>1235</v>
      </c>
      <c r="R352" s="94">
        <v>796</v>
      </c>
      <c r="S352" s="94" t="s">
        <v>511</v>
      </c>
      <c r="T352" s="109">
        <v>15</v>
      </c>
      <c r="U352" s="73">
        <v>4500</v>
      </c>
      <c r="V352" s="73">
        <v>67500</v>
      </c>
      <c r="W352" s="73">
        <v>75600</v>
      </c>
      <c r="X352" s="94"/>
      <c r="Y352" s="74">
        <v>2016</v>
      </c>
      <c r="Z352" s="94"/>
    </row>
    <row r="353" spans="3:26" s="48" customFormat="1" ht="180" customHeight="1" x14ac:dyDescent="0.25">
      <c r="C353" s="207" t="s">
        <v>1587</v>
      </c>
      <c r="D353" s="160" t="s">
        <v>501</v>
      </c>
      <c r="E353" s="160" t="s">
        <v>1455</v>
      </c>
      <c r="F353" s="160" t="s">
        <v>1456</v>
      </c>
      <c r="G353" s="160" t="s">
        <v>1457</v>
      </c>
      <c r="H353" s="160" t="s">
        <v>1458</v>
      </c>
      <c r="I353" s="160" t="s">
        <v>189</v>
      </c>
      <c r="J353" s="262">
        <v>0</v>
      </c>
      <c r="K353" s="63">
        <v>750000000</v>
      </c>
      <c r="L353" s="94" t="s">
        <v>1459</v>
      </c>
      <c r="M353" s="160" t="s">
        <v>1460</v>
      </c>
      <c r="N353" s="94" t="s">
        <v>1459</v>
      </c>
      <c r="O353" s="93" t="s">
        <v>222</v>
      </c>
      <c r="P353" s="93" t="s">
        <v>669</v>
      </c>
      <c r="Q353" s="63" t="s">
        <v>516</v>
      </c>
      <c r="R353" s="149">
        <v>796</v>
      </c>
      <c r="S353" s="75" t="s">
        <v>435</v>
      </c>
      <c r="T353" s="75">
        <v>9</v>
      </c>
      <c r="U353" s="73">
        <v>15992</v>
      </c>
      <c r="V353" s="77">
        <v>143928</v>
      </c>
      <c r="W353" s="77">
        <v>161199.35999999999</v>
      </c>
      <c r="X353" s="93"/>
      <c r="Y353" s="74">
        <v>2016</v>
      </c>
      <c r="Z353" s="94"/>
    </row>
    <row r="354" spans="3:26" s="48" customFormat="1" ht="180" customHeight="1" x14ac:dyDescent="0.25">
      <c r="C354" s="207" t="s">
        <v>1588</v>
      </c>
      <c r="D354" s="160" t="s">
        <v>501</v>
      </c>
      <c r="E354" s="160" t="s">
        <v>1461</v>
      </c>
      <c r="F354" s="160" t="s">
        <v>1462</v>
      </c>
      <c r="G354" s="160" t="s">
        <v>1463</v>
      </c>
      <c r="H354" s="160"/>
      <c r="I354" s="160" t="s">
        <v>189</v>
      </c>
      <c r="J354" s="262">
        <v>0</v>
      </c>
      <c r="K354" s="63">
        <v>750000000</v>
      </c>
      <c r="L354" s="94" t="s">
        <v>1459</v>
      </c>
      <c r="M354" s="160" t="s">
        <v>1460</v>
      </c>
      <c r="N354" s="94" t="s">
        <v>1459</v>
      </c>
      <c r="O354" s="93" t="s">
        <v>222</v>
      </c>
      <c r="P354" s="93" t="s">
        <v>669</v>
      </c>
      <c r="Q354" s="63" t="s">
        <v>516</v>
      </c>
      <c r="R354" s="149">
        <v>796</v>
      </c>
      <c r="S354" s="75" t="s">
        <v>435</v>
      </c>
      <c r="T354" s="75">
        <v>6</v>
      </c>
      <c r="U354" s="73">
        <v>5983</v>
      </c>
      <c r="V354" s="77">
        <v>35898</v>
      </c>
      <c r="W354" s="77">
        <v>40205.760000000002</v>
      </c>
      <c r="X354" s="93"/>
      <c r="Y354" s="74">
        <v>2016</v>
      </c>
      <c r="Z354" s="94"/>
    </row>
    <row r="355" spans="3:26" s="48" customFormat="1" ht="180" customHeight="1" x14ac:dyDescent="0.25">
      <c r="C355" s="207" t="s">
        <v>1589</v>
      </c>
      <c r="D355" s="160" t="s">
        <v>501</v>
      </c>
      <c r="E355" s="160" t="s">
        <v>1464</v>
      </c>
      <c r="F355" s="160" t="s">
        <v>1462</v>
      </c>
      <c r="G355" s="160" t="s">
        <v>1465</v>
      </c>
      <c r="H355" s="160"/>
      <c r="I355" s="160" t="s">
        <v>189</v>
      </c>
      <c r="J355" s="262">
        <v>0</v>
      </c>
      <c r="K355" s="63">
        <v>750000000</v>
      </c>
      <c r="L355" s="94" t="s">
        <v>1459</v>
      </c>
      <c r="M355" s="160" t="s">
        <v>1460</v>
      </c>
      <c r="N355" s="94" t="s">
        <v>1459</v>
      </c>
      <c r="O355" s="93" t="s">
        <v>222</v>
      </c>
      <c r="P355" s="93" t="s">
        <v>669</v>
      </c>
      <c r="Q355" s="63" t="s">
        <v>516</v>
      </c>
      <c r="R355" s="149">
        <v>796</v>
      </c>
      <c r="S355" s="75" t="s">
        <v>435</v>
      </c>
      <c r="T355" s="75">
        <v>5</v>
      </c>
      <c r="U355" s="73">
        <v>19197</v>
      </c>
      <c r="V355" s="77">
        <v>95985</v>
      </c>
      <c r="W355" s="77">
        <v>107503.2</v>
      </c>
      <c r="X355" s="93"/>
      <c r="Y355" s="74">
        <v>2016</v>
      </c>
      <c r="Z355" s="94"/>
    </row>
    <row r="356" spans="3:26" s="48" customFormat="1" ht="180" customHeight="1" x14ac:dyDescent="0.25">
      <c r="C356" s="207" t="s">
        <v>1590</v>
      </c>
      <c r="D356" s="160" t="s">
        <v>501</v>
      </c>
      <c r="E356" s="160" t="s">
        <v>1466</v>
      </c>
      <c r="F356" s="160" t="s">
        <v>1467</v>
      </c>
      <c r="G356" s="160" t="s">
        <v>1468</v>
      </c>
      <c r="H356" s="160"/>
      <c r="I356" s="160" t="s">
        <v>189</v>
      </c>
      <c r="J356" s="262">
        <v>0</v>
      </c>
      <c r="K356" s="63">
        <v>750000000</v>
      </c>
      <c r="L356" s="94" t="s">
        <v>1459</v>
      </c>
      <c r="M356" s="160" t="s">
        <v>1460</v>
      </c>
      <c r="N356" s="94" t="s">
        <v>1459</v>
      </c>
      <c r="O356" s="93" t="s">
        <v>222</v>
      </c>
      <c r="P356" s="93" t="s">
        <v>669</v>
      </c>
      <c r="Q356" s="63" t="s">
        <v>516</v>
      </c>
      <c r="R356" s="149">
        <v>704</v>
      </c>
      <c r="S356" s="75" t="s">
        <v>1264</v>
      </c>
      <c r="T356" s="75">
        <v>5</v>
      </c>
      <c r="U356" s="73">
        <v>61875</v>
      </c>
      <c r="V356" s="77">
        <v>309375</v>
      </c>
      <c r="W356" s="77">
        <v>346500</v>
      </c>
      <c r="X356" s="93"/>
      <c r="Y356" s="74">
        <v>2016</v>
      </c>
      <c r="Z356" s="94"/>
    </row>
    <row r="357" spans="3:26" s="48" customFormat="1" ht="180" customHeight="1" x14ac:dyDescent="0.25">
      <c r="C357" s="207" t="s">
        <v>1591</v>
      </c>
      <c r="D357" s="160" t="s">
        <v>501</v>
      </c>
      <c r="E357" s="160" t="s">
        <v>1469</v>
      </c>
      <c r="F357" s="160" t="s">
        <v>1467</v>
      </c>
      <c r="G357" s="160" t="s">
        <v>1470</v>
      </c>
      <c r="H357" s="160"/>
      <c r="I357" s="160" t="s">
        <v>189</v>
      </c>
      <c r="J357" s="262">
        <v>0</v>
      </c>
      <c r="K357" s="63">
        <v>750000000</v>
      </c>
      <c r="L357" s="94" t="s">
        <v>1459</v>
      </c>
      <c r="M357" s="160" t="s">
        <v>1460</v>
      </c>
      <c r="N357" s="94" t="s">
        <v>1459</v>
      </c>
      <c r="O357" s="93" t="s">
        <v>222</v>
      </c>
      <c r="P357" s="93" t="s">
        <v>669</v>
      </c>
      <c r="Q357" s="63" t="s">
        <v>516</v>
      </c>
      <c r="R357" s="149">
        <v>704</v>
      </c>
      <c r="S357" s="75" t="s">
        <v>1264</v>
      </c>
      <c r="T357" s="75">
        <v>2</v>
      </c>
      <c r="U357" s="73">
        <v>59911</v>
      </c>
      <c r="V357" s="77">
        <v>119822</v>
      </c>
      <c r="W357" s="77">
        <v>134200.64000000001</v>
      </c>
      <c r="X357" s="93"/>
      <c r="Y357" s="74">
        <v>2016</v>
      </c>
      <c r="Z357" s="94"/>
    </row>
    <row r="358" spans="3:26" s="48" customFormat="1" ht="180" customHeight="1" x14ac:dyDescent="0.25">
      <c r="C358" s="207" t="s">
        <v>1592</v>
      </c>
      <c r="D358" s="160" t="s">
        <v>501</v>
      </c>
      <c r="E358" s="160" t="s">
        <v>1471</v>
      </c>
      <c r="F358" s="160" t="s">
        <v>1472</v>
      </c>
      <c r="G358" s="160" t="s">
        <v>1463</v>
      </c>
      <c r="H358" s="160"/>
      <c r="I358" s="160" t="s">
        <v>189</v>
      </c>
      <c r="J358" s="262">
        <v>0</v>
      </c>
      <c r="K358" s="63">
        <v>750000000</v>
      </c>
      <c r="L358" s="94" t="s">
        <v>1459</v>
      </c>
      <c r="M358" s="160" t="s">
        <v>1460</v>
      </c>
      <c r="N358" s="94" t="s">
        <v>1459</v>
      </c>
      <c r="O358" s="93" t="s">
        <v>222</v>
      </c>
      <c r="P358" s="93" t="s">
        <v>669</v>
      </c>
      <c r="Q358" s="63" t="s">
        <v>516</v>
      </c>
      <c r="R358" s="149">
        <v>704</v>
      </c>
      <c r="S358" s="75" t="s">
        <v>1264</v>
      </c>
      <c r="T358" s="75">
        <v>7</v>
      </c>
      <c r="U358" s="73">
        <v>17679</v>
      </c>
      <c r="V358" s="77">
        <v>123753</v>
      </c>
      <c r="W358" s="77">
        <v>138603.35999999999</v>
      </c>
      <c r="X358" s="93"/>
      <c r="Y358" s="74">
        <v>2016</v>
      </c>
      <c r="Z358" s="94"/>
    </row>
    <row r="359" spans="3:26" s="48" customFormat="1" ht="180" customHeight="1" x14ac:dyDescent="0.25">
      <c r="C359" s="207" t="s">
        <v>1593</v>
      </c>
      <c r="D359" s="160" t="s">
        <v>501</v>
      </c>
      <c r="E359" s="160" t="s">
        <v>1455</v>
      </c>
      <c r="F359" s="160" t="s">
        <v>1473</v>
      </c>
      <c r="G359" s="160" t="s">
        <v>1457</v>
      </c>
      <c r="H359" s="160" t="s">
        <v>1474</v>
      </c>
      <c r="I359" s="160" t="s">
        <v>189</v>
      </c>
      <c r="J359" s="262">
        <v>0</v>
      </c>
      <c r="K359" s="63">
        <v>750000000</v>
      </c>
      <c r="L359" s="94" t="s">
        <v>1459</v>
      </c>
      <c r="M359" s="160" t="s">
        <v>1460</v>
      </c>
      <c r="N359" s="94" t="s">
        <v>1459</v>
      </c>
      <c r="O359" s="93" t="s">
        <v>222</v>
      </c>
      <c r="P359" s="93" t="s">
        <v>669</v>
      </c>
      <c r="Q359" s="63" t="s">
        <v>516</v>
      </c>
      <c r="R359" s="149">
        <v>796</v>
      </c>
      <c r="S359" s="75" t="s">
        <v>435</v>
      </c>
      <c r="T359" s="75">
        <v>5</v>
      </c>
      <c r="U359" s="73">
        <v>20849</v>
      </c>
      <c r="V359" s="77">
        <v>104245</v>
      </c>
      <c r="W359" s="77">
        <v>116754.4</v>
      </c>
      <c r="X359" s="93"/>
      <c r="Y359" s="74">
        <v>2016</v>
      </c>
      <c r="Z359" s="94"/>
    </row>
    <row r="360" spans="3:26" s="48" customFormat="1" ht="180" customHeight="1" x14ac:dyDescent="0.25">
      <c r="C360" s="207" t="s">
        <v>1594</v>
      </c>
      <c r="D360" s="160" t="s">
        <v>501</v>
      </c>
      <c r="E360" s="160" t="s">
        <v>1475</v>
      </c>
      <c r="F360" s="160" t="s">
        <v>1476</v>
      </c>
      <c r="G360" s="160" t="s">
        <v>1477</v>
      </c>
      <c r="H360" s="160"/>
      <c r="I360" s="160" t="s">
        <v>189</v>
      </c>
      <c r="J360" s="262">
        <v>0</v>
      </c>
      <c r="K360" s="63">
        <v>750000000</v>
      </c>
      <c r="L360" s="94" t="s">
        <v>1459</v>
      </c>
      <c r="M360" s="160" t="s">
        <v>1460</v>
      </c>
      <c r="N360" s="94" t="s">
        <v>1459</v>
      </c>
      <c r="O360" s="93" t="s">
        <v>222</v>
      </c>
      <c r="P360" s="93" t="s">
        <v>669</v>
      </c>
      <c r="Q360" s="63" t="s">
        <v>516</v>
      </c>
      <c r="R360" s="149">
        <v>796</v>
      </c>
      <c r="S360" s="75" t="s">
        <v>435</v>
      </c>
      <c r="T360" s="75">
        <v>37</v>
      </c>
      <c r="U360" s="73">
        <v>10804</v>
      </c>
      <c r="V360" s="77">
        <v>399748</v>
      </c>
      <c r="W360" s="77">
        <v>447717.76</v>
      </c>
      <c r="X360" s="93"/>
      <c r="Y360" s="74">
        <v>2016</v>
      </c>
      <c r="Z360" s="94"/>
    </row>
    <row r="361" spans="3:26" s="48" customFormat="1" ht="180" customHeight="1" x14ac:dyDescent="0.25">
      <c r="C361" s="207" t="s">
        <v>1595</v>
      </c>
      <c r="D361" s="160" t="s">
        <v>501</v>
      </c>
      <c r="E361" s="160" t="s">
        <v>1478</v>
      </c>
      <c r="F361" s="160" t="s">
        <v>1479</v>
      </c>
      <c r="G361" s="160" t="s">
        <v>1480</v>
      </c>
      <c r="H361" s="160"/>
      <c r="I361" s="160" t="s">
        <v>189</v>
      </c>
      <c r="J361" s="262">
        <v>0</v>
      </c>
      <c r="K361" s="63">
        <v>750000000</v>
      </c>
      <c r="L361" s="94" t="s">
        <v>1459</v>
      </c>
      <c r="M361" s="160" t="s">
        <v>1460</v>
      </c>
      <c r="N361" s="94" t="s">
        <v>1459</v>
      </c>
      <c r="O361" s="93" t="s">
        <v>222</v>
      </c>
      <c r="P361" s="93" t="s">
        <v>669</v>
      </c>
      <c r="Q361" s="63" t="s">
        <v>516</v>
      </c>
      <c r="R361" s="149">
        <v>796</v>
      </c>
      <c r="S361" s="75" t="s">
        <v>435</v>
      </c>
      <c r="T361" s="75">
        <v>5</v>
      </c>
      <c r="U361" s="73">
        <v>234822</v>
      </c>
      <c r="V361" s="77">
        <v>1174110</v>
      </c>
      <c r="W361" s="77">
        <v>1315003.2</v>
      </c>
      <c r="X361" s="93"/>
      <c r="Y361" s="74">
        <v>2016</v>
      </c>
      <c r="Z361" s="94"/>
    </row>
    <row r="362" spans="3:26" s="48" customFormat="1" ht="180" customHeight="1" x14ac:dyDescent="0.25">
      <c r="C362" s="207" t="s">
        <v>1596</v>
      </c>
      <c r="D362" s="160" t="s">
        <v>501</v>
      </c>
      <c r="E362" s="160" t="s">
        <v>1481</v>
      </c>
      <c r="F362" s="160" t="s">
        <v>1482</v>
      </c>
      <c r="G362" s="160" t="s">
        <v>1483</v>
      </c>
      <c r="H362" s="160" t="s">
        <v>1484</v>
      </c>
      <c r="I362" s="160" t="s">
        <v>189</v>
      </c>
      <c r="J362" s="262">
        <v>0</v>
      </c>
      <c r="K362" s="63">
        <v>750000000</v>
      </c>
      <c r="L362" s="94" t="s">
        <v>1459</v>
      </c>
      <c r="M362" s="160" t="s">
        <v>1460</v>
      </c>
      <c r="N362" s="94" t="s">
        <v>1459</v>
      </c>
      <c r="O362" s="93" t="s">
        <v>222</v>
      </c>
      <c r="P362" s="93" t="s">
        <v>669</v>
      </c>
      <c r="Q362" s="63" t="s">
        <v>516</v>
      </c>
      <c r="R362" s="149">
        <v>796</v>
      </c>
      <c r="S362" s="75" t="s">
        <v>435</v>
      </c>
      <c r="T362" s="75">
        <v>5</v>
      </c>
      <c r="U362" s="73">
        <v>60715</v>
      </c>
      <c r="V362" s="77">
        <v>303575</v>
      </c>
      <c r="W362" s="77">
        <v>340004</v>
      </c>
      <c r="X362" s="93"/>
      <c r="Y362" s="74">
        <v>2016</v>
      </c>
      <c r="Z362" s="94"/>
    </row>
    <row r="363" spans="3:26" s="48" customFormat="1" ht="180" customHeight="1" x14ac:dyDescent="0.25">
      <c r="C363" s="207" t="s">
        <v>1597</v>
      </c>
      <c r="D363" s="160" t="s">
        <v>501</v>
      </c>
      <c r="E363" s="160" t="s">
        <v>1485</v>
      </c>
      <c r="F363" s="160" t="s">
        <v>1486</v>
      </c>
      <c r="G363" s="160" t="s">
        <v>1487</v>
      </c>
      <c r="H363" s="160"/>
      <c r="I363" s="160" t="s">
        <v>189</v>
      </c>
      <c r="J363" s="262">
        <v>0</v>
      </c>
      <c r="K363" s="63">
        <v>750000000</v>
      </c>
      <c r="L363" s="94" t="s">
        <v>1459</v>
      </c>
      <c r="M363" s="160" t="s">
        <v>1460</v>
      </c>
      <c r="N363" s="94" t="s">
        <v>1459</v>
      </c>
      <c r="O363" s="93" t="s">
        <v>222</v>
      </c>
      <c r="P363" s="93" t="s">
        <v>669</v>
      </c>
      <c r="Q363" s="63" t="s">
        <v>516</v>
      </c>
      <c r="R363" s="149">
        <v>796</v>
      </c>
      <c r="S363" s="75" t="s">
        <v>435</v>
      </c>
      <c r="T363" s="75">
        <v>12</v>
      </c>
      <c r="U363" s="73">
        <v>7411</v>
      </c>
      <c r="V363" s="77">
        <v>88932</v>
      </c>
      <c r="W363" s="77">
        <v>99603.839999999997</v>
      </c>
      <c r="X363" s="93"/>
      <c r="Y363" s="74">
        <v>2016</v>
      </c>
      <c r="Z363" s="94"/>
    </row>
    <row r="364" spans="3:26" s="48" customFormat="1" ht="180" customHeight="1" x14ac:dyDescent="0.25">
      <c r="C364" s="207" t="s">
        <v>1598</v>
      </c>
      <c r="D364" s="160" t="s">
        <v>501</v>
      </c>
      <c r="E364" s="160" t="s">
        <v>1488</v>
      </c>
      <c r="F364" s="160" t="s">
        <v>1489</v>
      </c>
      <c r="G364" s="160" t="s">
        <v>1490</v>
      </c>
      <c r="H364" s="160"/>
      <c r="I364" s="160" t="s">
        <v>189</v>
      </c>
      <c r="J364" s="262">
        <v>0</v>
      </c>
      <c r="K364" s="63">
        <v>750000000</v>
      </c>
      <c r="L364" s="94" t="s">
        <v>1459</v>
      </c>
      <c r="M364" s="160" t="s">
        <v>1460</v>
      </c>
      <c r="N364" s="94" t="s">
        <v>1459</v>
      </c>
      <c r="O364" s="93" t="s">
        <v>222</v>
      </c>
      <c r="P364" s="93" t="s">
        <v>669</v>
      </c>
      <c r="Q364" s="63" t="s">
        <v>516</v>
      </c>
      <c r="R364" s="149">
        <v>796</v>
      </c>
      <c r="S364" s="75" t="s">
        <v>435</v>
      </c>
      <c r="T364" s="75">
        <v>11</v>
      </c>
      <c r="U364" s="73">
        <v>16250</v>
      </c>
      <c r="V364" s="77">
        <v>178750</v>
      </c>
      <c r="W364" s="77">
        <v>200200</v>
      </c>
      <c r="X364" s="93"/>
      <c r="Y364" s="74">
        <v>2016</v>
      </c>
      <c r="Z364" s="94"/>
    </row>
    <row r="365" spans="3:26" s="48" customFormat="1" ht="180" customHeight="1" x14ac:dyDescent="0.25">
      <c r="C365" s="207" t="s">
        <v>1599</v>
      </c>
      <c r="D365" s="160" t="s">
        <v>501</v>
      </c>
      <c r="E365" s="160" t="s">
        <v>1491</v>
      </c>
      <c r="F365" s="160" t="s">
        <v>1492</v>
      </c>
      <c r="G365" s="160" t="s">
        <v>1493</v>
      </c>
      <c r="H365" s="160"/>
      <c r="I365" s="160" t="s">
        <v>189</v>
      </c>
      <c r="J365" s="262">
        <v>0</v>
      </c>
      <c r="K365" s="63">
        <v>750000000</v>
      </c>
      <c r="L365" s="94" t="s">
        <v>1459</v>
      </c>
      <c r="M365" s="160" t="s">
        <v>1460</v>
      </c>
      <c r="N365" s="94" t="s">
        <v>1459</v>
      </c>
      <c r="O365" s="93" t="s">
        <v>222</v>
      </c>
      <c r="P365" s="93" t="s">
        <v>669</v>
      </c>
      <c r="Q365" s="63" t="s">
        <v>516</v>
      </c>
      <c r="R365" s="149">
        <v>796</v>
      </c>
      <c r="S365" s="75" t="s">
        <v>435</v>
      </c>
      <c r="T365" s="75">
        <v>4</v>
      </c>
      <c r="U365" s="73">
        <v>92750</v>
      </c>
      <c r="V365" s="77">
        <v>371000</v>
      </c>
      <c r="W365" s="77">
        <v>415520</v>
      </c>
      <c r="X365" s="93"/>
      <c r="Y365" s="74">
        <v>2016</v>
      </c>
      <c r="Z365" s="94"/>
    </row>
    <row r="366" spans="3:26" s="48" customFormat="1" ht="180" customHeight="1" x14ac:dyDescent="0.25">
      <c r="C366" s="207" t="s">
        <v>1712</v>
      </c>
      <c r="D366" s="223" t="s">
        <v>172</v>
      </c>
      <c r="E366" s="223" t="s">
        <v>1706</v>
      </c>
      <c r="F366" s="223" t="s">
        <v>1707</v>
      </c>
      <c r="G366" s="223" t="s">
        <v>1708</v>
      </c>
      <c r="H366" s="223" t="s">
        <v>1709</v>
      </c>
      <c r="I366" s="223" t="s">
        <v>189</v>
      </c>
      <c r="J366" s="240">
        <v>0.83</v>
      </c>
      <c r="K366" s="223">
        <v>750000000</v>
      </c>
      <c r="L366" s="223" t="s">
        <v>339</v>
      </c>
      <c r="M366" s="223" t="s">
        <v>766</v>
      </c>
      <c r="N366" s="233" t="s">
        <v>1710</v>
      </c>
      <c r="O366" s="223" t="s">
        <v>222</v>
      </c>
      <c r="P366" s="223" t="s">
        <v>1711</v>
      </c>
      <c r="Q366" s="223" t="s">
        <v>947</v>
      </c>
      <c r="R366" s="241" t="s">
        <v>453</v>
      </c>
      <c r="S366" s="223" t="s">
        <v>435</v>
      </c>
      <c r="T366" s="223">
        <v>12</v>
      </c>
      <c r="U366" s="242">
        <v>75892</v>
      </c>
      <c r="V366" s="217">
        <f>U366*12</f>
        <v>910704</v>
      </c>
      <c r="W366" s="217">
        <f>V366*1.12</f>
        <v>1019988.4800000001</v>
      </c>
      <c r="X366" s="223" t="s">
        <v>512</v>
      </c>
      <c r="Y366" s="223">
        <v>2016</v>
      </c>
      <c r="Z366" s="298"/>
    </row>
    <row r="367" spans="3:26" s="48" customFormat="1" ht="180" customHeight="1" x14ac:dyDescent="0.25">
      <c r="C367" s="207" t="s">
        <v>1797</v>
      </c>
      <c r="D367" s="49" t="s">
        <v>172</v>
      </c>
      <c r="E367" s="220" t="s">
        <v>1748</v>
      </c>
      <c r="F367" s="220" t="s">
        <v>1749</v>
      </c>
      <c r="G367" s="326" t="s">
        <v>1750</v>
      </c>
      <c r="H367" s="223" t="s">
        <v>1751</v>
      </c>
      <c r="I367" s="54" t="s">
        <v>201</v>
      </c>
      <c r="J367" s="55">
        <v>0</v>
      </c>
      <c r="K367" s="49">
        <v>750000000</v>
      </c>
      <c r="L367" s="56" t="s">
        <v>989</v>
      </c>
      <c r="M367" s="54" t="s">
        <v>1796</v>
      </c>
      <c r="N367" s="57" t="s">
        <v>1637</v>
      </c>
      <c r="O367" s="49" t="s">
        <v>222</v>
      </c>
      <c r="P367" s="54" t="s">
        <v>1752</v>
      </c>
      <c r="Q367" s="49" t="s">
        <v>452</v>
      </c>
      <c r="R367" s="49">
        <v>796</v>
      </c>
      <c r="S367" s="224" t="s">
        <v>511</v>
      </c>
      <c r="T367" s="220">
        <v>2</v>
      </c>
      <c r="U367" s="225">
        <v>148332.79999999999</v>
      </c>
      <c r="V367" s="225">
        <v>296665.59999999998</v>
      </c>
      <c r="W367" s="225">
        <v>332265.47200000001</v>
      </c>
      <c r="X367" s="224"/>
      <c r="Y367" s="226">
        <v>2016</v>
      </c>
      <c r="Z367" s="379"/>
    </row>
    <row r="368" spans="3:26" s="48" customFormat="1" ht="180" customHeight="1" x14ac:dyDescent="0.25">
      <c r="C368" s="207" t="s">
        <v>1798</v>
      </c>
      <c r="D368" s="49" t="s">
        <v>172</v>
      </c>
      <c r="E368" s="220" t="s">
        <v>1010</v>
      </c>
      <c r="F368" s="220" t="s">
        <v>1011</v>
      </c>
      <c r="G368" s="223" t="s">
        <v>1012</v>
      </c>
      <c r="H368" s="223" t="s">
        <v>1795</v>
      </c>
      <c r="I368" s="54" t="s">
        <v>201</v>
      </c>
      <c r="J368" s="55">
        <v>0</v>
      </c>
      <c r="K368" s="49">
        <v>750000000</v>
      </c>
      <c r="L368" s="56" t="s">
        <v>989</v>
      </c>
      <c r="M368" s="54" t="s">
        <v>1796</v>
      </c>
      <c r="N368" s="49" t="s">
        <v>1656</v>
      </c>
      <c r="O368" s="49" t="s">
        <v>222</v>
      </c>
      <c r="P368" s="54" t="s">
        <v>1752</v>
      </c>
      <c r="Q368" s="49" t="s">
        <v>452</v>
      </c>
      <c r="R368" s="49">
        <v>796</v>
      </c>
      <c r="S368" s="224" t="s">
        <v>511</v>
      </c>
      <c r="T368" s="220">
        <v>5</v>
      </c>
      <c r="U368" s="225">
        <v>128105.60000000001</v>
      </c>
      <c r="V368" s="225">
        <v>640528</v>
      </c>
      <c r="W368" s="225">
        <v>717391.3600000001</v>
      </c>
      <c r="X368" s="224"/>
      <c r="Y368" s="226">
        <v>2016</v>
      </c>
      <c r="Z368" s="379"/>
    </row>
    <row r="369" spans="3:26" s="48" customFormat="1" ht="180" customHeight="1" x14ac:dyDescent="0.25">
      <c r="C369" s="207" t="s">
        <v>1799</v>
      </c>
      <c r="D369" s="49" t="s">
        <v>172</v>
      </c>
      <c r="E369" s="220" t="s">
        <v>1149</v>
      </c>
      <c r="F369" s="220" t="s">
        <v>1016</v>
      </c>
      <c r="G369" s="220" t="s">
        <v>1753</v>
      </c>
      <c r="H369" s="220" t="s">
        <v>1754</v>
      </c>
      <c r="I369" s="54" t="s">
        <v>201</v>
      </c>
      <c r="J369" s="55">
        <v>0</v>
      </c>
      <c r="K369" s="49">
        <v>750000000</v>
      </c>
      <c r="L369" s="56" t="s">
        <v>989</v>
      </c>
      <c r="M369" s="54" t="s">
        <v>1819</v>
      </c>
      <c r="N369" s="57" t="s">
        <v>1637</v>
      </c>
      <c r="O369" s="49" t="s">
        <v>222</v>
      </c>
      <c r="P369" s="54" t="s">
        <v>1755</v>
      </c>
      <c r="Q369" s="49" t="s">
        <v>452</v>
      </c>
      <c r="R369" s="49">
        <v>796</v>
      </c>
      <c r="S369" s="224" t="s">
        <v>511</v>
      </c>
      <c r="T369" s="220">
        <v>5</v>
      </c>
      <c r="U369" s="225">
        <v>250000</v>
      </c>
      <c r="V369" s="225">
        <v>0</v>
      </c>
      <c r="W369" s="225">
        <f t="shared" ref="W369:W370" si="13">V369*1.12</f>
        <v>0</v>
      </c>
      <c r="X369" s="224"/>
      <c r="Y369" s="224">
        <v>2016</v>
      </c>
      <c r="Z369" s="454" t="s">
        <v>2307</v>
      </c>
    </row>
    <row r="370" spans="3:26" s="48" customFormat="1" ht="180" customHeight="1" x14ac:dyDescent="0.25">
      <c r="C370" s="207" t="s">
        <v>2310</v>
      </c>
      <c r="D370" s="49" t="s">
        <v>172</v>
      </c>
      <c r="E370" s="220" t="s">
        <v>1149</v>
      </c>
      <c r="F370" s="220" t="s">
        <v>1016</v>
      </c>
      <c r="G370" s="220" t="s">
        <v>1753</v>
      </c>
      <c r="H370" s="220" t="s">
        <v>2308</v>
      </c>
      <c r="I370" s="54" t="s">
        <v>201</v>
      </c>
      <c r="J370" s="55">
        <v>0</v>
      </c>
      <c r="K370" s="49">
        <v>750000000</v>
      </c>
      <c r="L370" s="56" t="s">
        <v>989</v>
      </c>
      <c r="M370" s="54" t="s">
        <v>1842</v>
      </c>
      <c r="N370" s="56" t="s">
        <v>989</v>
      </c>
      <c r="O370" s="49" t="s">
        <v>222</v>
      </c>
      <c r="P370" s="54" t="s">
        <v>2309</v>
      </c>
      <c r="Q370" s="49" t="s">
        <v>452</v>
      </c>
      <c r="R370" s="49">
        <v>796</v>
      </c>
      <c r="S370" s="224" t="s">
        <v>511</v>
      </c>
      <c r="T370" s="220">
        <v>5</v>
      </c>
      <c r="U370" s="225">
        <v>250000</v>
      </c>
      <c r="V370" s="225">
        <f t="shared" ref="V370" si="14">U370*T370</f>
        <v>1250000</v>
      </c>
      <c r="W370" s="225">
        <f t="shared" si="13"/>
        <v>1400000.0000000002</v>
      </c>
      <c r="X370" s="224"/>
      <c r="Y370" s="224">
        <v>2016</v>
      </c>
      <c r="Z370" s="454"/>
    </row>
    <row r="371" spans="3:26" s="48" customFormat="1" ht="180" customHeight="1" x14ac:dyDescent="0.25">
      <c r="C371" s="207" t="s">
        <v>1800</v>
      </c>
      <c r="D371" s="49" t="s">
        <v>172</v>
      </c>
      <c r="E371" s="220" t="s">
        <v>1756</v>
      </c>
      <c r="F371" s="220" t="s">
        <v>1023</v>
      </c>
      <c r="G371" s="220" t="s">
        <v>1757</v>
      </c>
      <c r="H371" s="223" t="s">
        <v>1758</v>
      </c>
      <c r="I371" s="54" t="s">
        <v>201</v>
      </c>
      <c r="J371" s="55">
        <v>0</v>
      </c>
      <c r="K371" s="49">
        <v>750000000</v>
      </c>
      <c r="L371" s="56" t="s">
        <v>989</v>
      </c>
      <c r="M371" s="54" t="s">
        <v>1796</v>
      </c>
      <c r="N371" s="57" t="s">
        <v>1637</v>
      </c>
      <c r="O371" s="49" t="s">
        <v>222</v>
      </c>
      <c r="P371" s="54" t="s">
        <v>1752</v>
      </c>
      <c r="Q371" s="49" t="s">
        <v>452</v>
      </c>
      <c r="R371" s="49">
        <v>796</v>
      </c>
      <c r="S371" s="224" t="s">
        <v>511</v>
      </c>
      <c r="T371" s="220">
        <v>30</v>
      </c>
      <c r="U371" s="225">
        <v>60000</v>
      </c>
      <c r="V371" s="225">
        <v>1800000</v>
      </c>
      <c r="W371" s="225">
        <v>2016000.0000000002</v>
      </c>
      <c r="X371" s="224"/>
      <c r="Y371" s="224">
        <v>2016</v>
      </c>
      <c r="Z371" s="379"/>
    </row>
    <row r="372" spans="3:26" s="48" customFormat="1" ht="180" customHeight="1" x14ac:dyDescent="0.25">
      <c r="C372" s="207" t="s">
        <v>1801</v>
      </c>
      <c r="D372" s="49" t="s">
        <v>172</v>
      </c>
      <c r="E372" s="220" t="s">
        <v>1759</v>
      </c>
      <c r="F372" s="220" t="s">
        <v>1760</v>
      </c>
      <c r="G372" s="220" t="s">
        <v>1761</v>
      </c>
      <c r="H372" s="223" t="s">
        <v>1762</v>
      </c>
      <c r="I372" s="54" t="s">
        <v>201</v>
      </c>
      <c r="J372" s="55">
        <v>0</v>
      </c>
      <c r="K372" s="49">
        <v>750000000</v>
      </c>
      <c r="L372" s="56" t="s">
        <v>989</v>
      </c>
      <c r="M372" s="54" t="s">
        <v>1796</v>
      </c>
      <c r="N372" s="57" t="s">
        <v>1637</v>
      </c>
      <c r="O372" s="49" t="s">
        <v>222</v>
      </c>
      <c r="P372" s="54" t="s">
        <v>1752</v>
      </c>
      <c r="Q372" s="49" t="s">
        <v>452</v>
      </c>
      <c r="R372" s="49">
        <v>796</v>
      </c>
      <c r="S372" s="224" t="s">
        <v>511</v>
      </c>
      <c r="T372" s="220">
        <v>4</v>
      </c>
      <c r="U372" s="225">
        <v>400000</v>
      </c>
      <c r="V372" s="225">
        <v>1600000</v>
      </c>
      <c r="W372" s="225">
        <v>1792000.0000000002</v>
      </c>
      <c r="X372" s="224"/>
      <c r="Y372" s="226">
        <v>2016</v>
      </c>
      <c r="Z372" s="379"/>
    </row>
    <row r="373" spans="3:26" s="48" customFormat="1" ht="180" customHeight="1" x14ac:dyDescent="0.25">
      <c r="C373" s="207" t="s">
        <v>1802</v>
      </c>
      <c r="D373" s="49" t="s">
        <v>172</v>
      </c>
      <c r="E373" s="220" t="s">
        <v>1759</v>
      </c>
      <c r="F373" s="220" t="s">
        <v>1760</v>
      </c>
      <c r="G373" s="220" t="s">
        <v>1761</v>
      </c>
      <c r="H373" s="223" t="s">
        <v>1763</v>
      </c>
      <c r="I373" s="54" t="s">
        <v>201</v>
      </c>
      <c r="J373" s="55">
        <v>0</v>
      </c>
      <c r="K373" s="49">
        <v>750000000</v>
      </c>
      <c r="L373" s="56" t="s">
        <v>989</v>
      </c>
      <c r="M373" s="54" t="s">
        <v>1796</v>
      </c>
      <c r="N373" s="54" t="s">
        <v>1659</v>
      </c>
      <c r="O373" s="49" t="s">
        <v>222</v>
      </c>
      <c r="P373" s="54" t="s">
        <v>1752</v>
      </c>
      <c r="Q373" s="49" t="s">
        <v>452</v>
      </c>
      <c r="R373" s="49">
        <v>796</v>
      </c>
      <c r="S373" s="224" t="s">
        <v>511</v>
      </c>
      <c r="T373" s="220">
        <v>2</v>
      </c>
      <c r="U373" s="225">
        <v>400000</v>
      </c>
      <c r="V373" s="225">
        <v>800000</v>
      </c>
      <c r="W373" s="225">
        <v>896000.00000000012</v>
      </c>
      <c r="X373" s="224"/>
      <c r="Y373" s="226">
        <v>2016</v>
      </c>
      <c r="Z373" s="379"/>
    </row>
    <row r="374" spans="3:26" s="48" customFormat="1" ht="180" customHeight="1" x14ac:dyDescent="0.25">
      <c r="C374" s="207" t="s">
        <v>1803</v>
      </c>
      <c r="D374" s="49" t="s">
        <v>172</v>
      </c>
      <c r="E374" s="220" t="s">
        <v>1764</v>
      </c>
      <c r="F374" s="220" t="s">
        <v>1765</v>
      </c>
      <c r="G374" s="220" t="s">
        <v>1766</v>
      </c>
      <c r="H374" s="223" t="s">
        <v>1767</v>
      </c>
      <c r="I374" s="54" t="s">
        <v>201</v>
      </c>
      <c r="J374" s="55">
        <v>0</v>
      </c>
      <c r="K374" s="49">
        <v>750000000</v>
      </c>
      <c r="L374" s="56" t="s">
        <v>989</v>
      </c>
      <c r="M374" s="54" t="s">
        <v>1796</v>
      </c>
      <c r="N374" s="57" t="s">
        <v>1637</v>
      </c>
      <c r="O374" s="49" t="s">
        <v>222</v>
      </c>
      <c r="P374" s="54" t="s">
        <v>1752</v>
      </c>
      <c r="Q374" s="49" t="s">
        <v>452</v>
      </c>
      <c r="R374" s="49">
        <v>796</v>
      </c>
      <c r="S374" s="224" t="s">
        <v>511</v>
      </c>
      <c r="T374" s="220">
        <v>10</v>
      </c>
      <c r="U374" s="225">
        <v>163185</v>
      </c>
      <c r="V374" s="225">
        <v>1631850</v>
      </c>
      <c r="W374" s="225">
        <v>1827672.0000000002</v>
      </c>
      <c r="X374" s="224"/>
      <c r="Y374" s="226">
        <v>2016</v>
      </c>
      <c r="Z374" s="379"/>
    </row>
    <row r="375" spans="3:26" s="48" customFormat="1" ht="180" customHeight="1" x14ac:dyDescent="0.25">
      <c r="C375" s="207" t="s">
        <v>1804</v>
      </c>
      <c r="D375" s="49" t="s">
        <v>172</v>
      </c>
      <c r="E375" s="220" t="s">
        <v>1764</v>
      </c>
      <c r="F375" s="220" t="s">
        <v>1765</v>
      </c>
      <c r="G375" s="220" t="s">
        <v>1766</v>
      </c>
      <c r="H375" s="223" t="s">
        <v>1768</v>
      </c>
      <c r="I375" s="54" t="s">
        <v>201</v>
      </c>
      <c r="J375" s="55">
        <v>0</v>
      </c>
      <c r="K375" s="49">
        <v>750000000</v>
      </c>
      <c r="L375" s="56" t="s">
        <v>989</v>
      </c>
      <c r="M375" s="54" t="s">
        <v>1796</v>
      </c>
      <c r="N375" s="57" t="s">
        <v>1637</v>
      </c>
      <c r="O375" s="49" t="s">
        <v>222</v>
      </c>
      <c r="P375" s="54" t="s">
        <v>1752</v>
      </c>
      <c r="Q375" s="49" t="s">
        <v>452</v>
      </c>
      <c r="R375" s="49">
        <v>796</v>
      </c>
      <c r="S375" s="224" t="s">
        <v>511</v>
      </c>
      <c r="T375" s="220">
        <v>10</v>
      </c>
      <c r="U375" s="225">
        <v>241939.5</v>
      </c>
      <c r="V375" s="225">
        <v>2419395</v>
      </c>
      <c r="W375" s="225">
        <v>2709722.4000000004</v>
      </c>
      <c r="X375" s="224"/>
      <c r="Y375" s="226">
        <v>2016</v>
      </c>
      <c r="Z375" s="379"/>
    </row>
    <row r="376" spans="3:26" s="48" customFormat="1" ht="180" customHeight="1" x14ac:dyDescent="0.25">
      <c r="C376" s="207" t="s">
        <v>1805</v>
      </c>
      <c r="D376" s="49" t="s">
        <v>172</v>
      </c>
      <c r="E376" s="220" t="s">
        <v>1769</v>
      </c>
      <c r="F376" s="220" t="s">
        <v>1770</v>
      </c>
      <c r="G376" s="220" t="s">
        <v>1771</v>
      </c>
      <c r="H376" s="220" t="s">
        <v>1772</v>
      </c>
      <c r="I376" s="54" t="s">
        <v>201</v>
      </c>
      <c r="J376" s="55">
        <v>0</v>
      </c>
      <c r="K376" s="49">
        <v>750000000</v>
      </c>
      <c r="L376" s="56" t="s">
        <v>989</v>
      </c>
      <c r="M376" s="54" t="s">
        <v>1796</v>
      </c>
      <c r="N376" s="57" t="s">
        <v>1637</v>
      </c>
      <c r="O376" s="49" t="s">
        <v>222</v>
      </c>
      <c r="P376" s="54" t="s">
        <v>1752</v>
      </c>
      <c r="Q376" s="49" t="s">
        <v>452</v>
      </c>
      <c r="R376" s="49">
        <v>796</v>
      </c>
      <c r="S376" s="224" t="s">
        <v>511</v>
      </c>
      <c r="T376" s="220">
        <v>2</v>
      </c>
      <c r="U376" s="225">
        <v>2019710</v>
      </c>
      <c r="V376" s="225">
        <v>4039420</v>
      </c>
      <c r="W376" s="225">
        <v>4524150.4000000004</v>
      </c>
      <c r="X376" s="224"/>
      <c r="Y376" s="226">
        <v>2016</v>
      </c>
      <c r="Z376" s="379"/>
    </row>
    <row r="377" spans="3:26" s="48" customFormat="1" ht="180" customHeight="1" x14ac:dyDescent="0.25">
      <c r="C377" s="207" t="s">
        <v>1806</v>
      </c>
      <c r="D377" s="49" t="s">
        <v>172</v>
      </c>
      <c r="E377" s="220" t="s">
        <v>896</v>
      </c>
      <c r="F377" s="220" t="s">
        <v>897</v>
      </c>
      <c r="G377" s="220" t="s">
        <v>1773</v>
      </c>
      <c r="H377" s="327" t="s">
        <v>1774</v>
      </c>
      <c r="I377" s="54" t="s">
        <v>201</v>
      </c>
      <c r="J377" s="55">
        <v>0</v>
      </c>
      <c r="K377" s="49">
        <v>750000000</v>
      </c>
      <c r="L377" s="56" t="s">
        <v>989</v>
      </c>
      <c r="M377" s="54" t="s">
        <v>643</v>
      </c>
      <c r="N377" s="57" t="s">
        <v>1637</v>
      </c>
      <c r="O377" s="49" t="s">
        <v>222</v>
      </c>
      <c r="P377" s="54" t="s">
        <v>1752</v>
      </c>
      <c r="Q377" s="49" t="s">
        <v>452</v>
      </c>
      <c r="R377" s="49">
        <v>796</v>
      </c>
      <c r="S377" s="224" t="s">
        <v>511</v>
      </c>
      <c r="T377" s="220">
        <v>2</v>
      </c>
      <c r="U377" s="225">
        <v>140461.65</v>
      </c>
      <c r="V377" s="225">
        <v>0</v>
      </c>
      <c r="W377" s="225">
        <f>V377*1.12</f>
        <v>0</v>
      </c>
      <c r="X377" s="224"/>
      <c r="Y377" s="226">
        <v>2016</v>
      </c>
      <c r="Z377" s="379" t="s">
        <v>1962</v>
      </c>
    </row>
    <row r="378" spans="3:26" s="48" customFormat="1" ht="180" customHeight="1" x14ac:dyDescent="0.25">
      <c r="C378" s="207" t="s">
        <v>1964</v>
      </c>
      <c r="D378" s="49" t="s">
        <v>172</v>
      </c>
      <c r="E378" s="220" t="s">
        <v>896</v>
      </c>
      <c r="F378" s="220" t="s">
        <v>897</v>
      </c>
      <c r="G378" s="220" t="s">
        <v>1773</v>
      </c>
      <c r="H378" s="327" t="s">
        <v>1963</v>
      </c>
      <c r="I378" s="54" t="s">
        <v>201</v>
      </c>
      <c r="J378" s="55">
        <v>0</v>
      </c>
      <c r="K378" s="49">
        <v>750000000</v>
      </c>
      <c r="L378" s="56" t="s">
        <v>989</v>
      </c>
      <c r="M378" s="54" t="s">
        <v>1937</v>
      </c>
      <c r="N378" s="56" t="s">
        <v>989</v>
      </c>
      <c r="O378" s="49" t="s">
        <v>222</v>
      </c>
      <c r="P378" s="54" t="s">
        <v>1752</v>
      </c>
      <c r="Q378" s="49" t="s">
        <v>452</v>
      </c>
      <c r="R378" s="49">
        <v>796</v>
      </c>
      <c r="S378" s="224" t="s">
        <v>511</v>
      </c>
      <c r="T378" s="220">
        <v>2</v>
      </c>
      <c r="U378" s="225">
        <v>140461.65</v>
      </c>
      <c r="V378" s="225">
        <f t="shared" ref="V378" si="15">U378*T378</f>
        <v>280923.3</v>
      </c>
      <c r="W378" s="225">
        <f>V378*1.12</f>
        <v>314634.09600000002</v>
      </c>
      <c r="X378" s="224"/>
      <c r="Y378" s="226">
        <v>2016</v>
      </c>
      <c r="Z378" s="379"/>
    </row>
    <row r="379" spans="3:26" s="48" customFormat="1" ht="180" customHeight="1" x14ac:dyDescent="0.25">
      <c r="C379" s="207" t="s">
        <v>1807</v>
      </c>
      <c r="D379" s="49" t="s">
        <v>172</v>
      </c>
      <c r="E379" s="220" t="s">
        <v>1775</v>
      </c>
      <c r="F379" s="220" t="s">
        <v>1776</v>
      </c>
      <c r="G379" s="220" t="s">
        <v>1777</v>
      </c>
      <c r="H379" s="223" t="s">
        <v>1778</v>
      </c>
      <c r="I379" s="54" t="s">
        <v>201</v>
      </c>
      <c r="J379" s="55">
        <v>0</v>
      </c>
      <c r="K379" s="49">
        <v>750000000</v>
      </c>
      <c r="L379" s="56" t="s">
        <v>989</v>
      </c>
      <c r="M379" s="54" t="s">
        <v>1796</v>
      </c>
      <c r="N379" s="57" t="s">
        <v>1637</v>
      </c>
      <c r="O379" s="49" t="s">
        <v>222</v>
      </c>
      <c r="P379" s="54" t="s">
        <v>1752</v>
      </c>
      <c r="Q379" s="49" t="s">
        <v>452</v>
      </c>
      <c r="R379" s="49">
        <v>796</v>
      </c>
      <c r="S379" s="224" t="s">
        <v>511</v>
      </c>
      <c r="T379" s="220">
        <v>10</v>
      </c>
      <c r="U379" s="225">
        <v>251545.7</v>
      </c>
      <c r="V379" s="225">
        <v>2515457</v>
      </c>
      <c r="W379" s="225">
        <v>2817311.8400000003</v>
      </c>
      <c r="X379" s="224"/>
      <c r="Y379" s="226">
        <v>2016</v>
      </c>
      <c r="Z379" s="379"/>
    </row>
    <row r="380" spans="3:26" s="48" customFormat="1" ht="180" customHeight="1" x14ac:dyDescent="0.25">
      <c r="C380" s="207" t="s">
        <v>1808</v>
      </c>
      <c r="D380" s="49" t="s">
        <v>172</v>
      </c>
      <c r="E380" s="220" t="s">
        <v>1779</v>
      </c>
      <c r="F380" s="220" t="s">
        <v>1780</v>
      </c>
      <c r="G380" s="220" t="s">
        <v>1781</v>
      </c>
      <c r="H380" s="223" t="s">
        <v>1782</v>
      </c>
      <c r="I380" s="54" t="s">
        <v>201</v>
      </c>
      <c r="J380" s="55">
        <v>0</v>
      </c>
      <c r="K380" s="49">
        <v>750000000</v>
      </c>
      <c r="L380" s="56" t="s">
        <v>989</v>
      </c>
      <c r="M380" s="54" t="s">
        <v>1796</v>
      </c>
      <c r="N380" s="57" t="s">
        <v>1637</v>
      </c>
      <c r="O380" s="49" t="s">
        <v>222</v>
      </c>
      <c r="P380" s="54" t="s">
        <v>1752</v>
      </c>
      <c r="Q380" s="49" t="s">
        <v>452</v>
      </c>
      <c r="R380" s="49">
        <v>796</v>
      </c>
      <c r="S380" s="224" t="s">
        <v>511</v>
      </c>
      <c r="T380" s="220">
        <v>3</v>
      </c>
      <c r="U380" s="225">
        <v>92708</v>
      </c>
      <c r="V380" s="225">
        <v>278124</v>
      </c>
      <c r="W380" s="225">
        <v>311498.88</v>
      </c>
      <c r="X380" s="224"/>
      <c r="Y380" s="226">
        <v>2016</v>
      </c>
      <c r="Z380" s="379"/>
    </row>
    <row r="381" spans="3:26" s="48" customFormat="1" ht="180" customHeight="1" x14ac:dyDescent="0.25">
      <c r="C381" s="207" t="s">
        <v>1809</v>
      </c>
      <c r="D381" s="49" t="s">
        <v>172</v>
      </c>
      <c r="E381" s="220" t="s">
        <v>1783</v>
      </c>
      <c r="F381" s="220" t="s">
        <v>1784</v>
      </c>
      <c r="G381" s="220" t="s">
        <v>1785</v>
      </c>
      <c r="H381" s="223" t="s">
        <v>1786</v>
      </c>
      <c r="I381" s="54" t="s">
        <v>201</v>
      </c>
      <c r="J381" s="55">
        <v>0</v>
      </c>
      <c r="K381" s="49">
        <v>750000000</v>
      </c>
      <c r="L381" s="56" t="s">
        <v>989</v>
      </c>
      <c r="M381" s="54" t="s">
        <v>1796</v>
      </c>
      <c r="N381" s="57" t="s">
        <v>1637</v>
      </c>
      <c r="O381" s="49" t="s">
        <v>222</v>
      </c>
      <c r="P381" s="54" t="s">
        <v>1752</v>
      </c>
      <c r="Q381" s="49" t="s">
        <v>452</v>
      </c>
      <c r="R381" s="49">
        <v>796</v>
      </c>
      <c r="S381" s="224" t="s">
        <v>511</v>
      </c>
      <c r="T381" s="220">
        <v>10</v>
      </c>
      <c r="U381" s="225">
        <v>78034.25</v>
      </c>
      <c r="V381" s="225">
        <v>780342.5</v>
      </c>
      <c r="W381" s="225">
        <v>873983.60000000009</v>
      </c>
      <c r="X381" s="224"/>
      <c r="Y381" s="226">
        <v>2016</v>
      </c>
      <c r="Z381" s="379"/>
    </row>
    <row r="382" spans="3:26" s="48" customFormat="1" ht="180" customHeight="1" x14ac:dyDescent="0.25">
      <c r="C382" s="207" t="s">
        <v>1810</v>
      </c>
      <c r="D382" s="49" t="s">
        <v>172</v>
      </c>
      <c r="E382" s="220" t="s">
        <v>1787</v>
      </c>
      <c r="F382" s="220" t="s">
        <v>1788</v>
      </c>
      <c r="G382" s="220" t="s">
        <v>1789</v>
      </c>
      <c r="H382" s="223" t="s">
        <v>1790</v>
      </c>
      <c r="I382" s="54" t="s">
        <v>201</v>
      </c>
      <c r="J382" s="55">
        <v>0</v>
      </c>
      <c r="K382" s="49">
        <v>750000000</v>
      </c>
      <c r="L382" s="56" t="s">
        <v>989</v>
      </c>
      <c r="M382" s="54" t="s">
        <v>1796</v>
      </c>
      <c r="N382" s="49" t="s">
        <v>1659</v>
      </c>
      <c r="O382" s="49" t="s">
        <v>222</v>
      </c>
      <c r="P382" s="54" t="s">
        <v>1752</v>
      </c>
      <c r="Q382" s="49" t="s">
        <v>452</v>
      </c>
      <c r="R382" s="49">
        <v>796</v>
      </c>
      <c r="S382" s="224" t="s">
        <v>511</v>
      </c>
      <c r="T382" s="220">
        <v>1</v>
      </c>
      <c r="U382" s="225">
        <v>1096151.7</v>
      </c>
      <c r="V382" s="225">
        <v>1096151.7</v>
      </c>
      <c r="W382" s="225">
        <v>1227689.9040000001</v>
      </c>
      <c r="X382" s="224"/>
      <c r="Y382" s="328">
        <v>2016</v>
      </c>
      <c r="Z382" s="379"/>
    </row>
    <row r="383" spans="3:26" s="48" customFormat="1" ht="180" customHeight="1" x14ac:dyDescent="0.25">
      <c r="C383" s="207" t="s">
        <v>1811</v>
      </c>
      <c r="D383" s="329" t="s">
        <v>172</v>
      </c>
      <c r="E383" s="330" t="s">
        <v>1791</v>
      </c>
      <c r="F383" s="330" t="s">
        <v>1792</v>
      </c>
      <c r="G383" s="330" t="s">
        <v>1793</v>
      </c>
      <c r="H383" s="327" t="s">
        <v>1794</v>
      </c>
      <c r="I383" s="331" t="s">
        <v>201</v>
      </c>
      <c r="J383" s="332">
        <v>0</v>
      </c>
      <c r="K383" s="329">
        <v>750000000</v>
      </c>
      <c r="L383" s="333" t="s">
        <v>989</v>
      </c>
      <c r="M383" s="54" t="s">
        <v>1796</v>
      </c>
      <c r="N383" s="329" t="s">
        <v>1659</v>
      </c>
      <c r="O383" s="329" t="s">
        <v>222</v>
      </c>
      <c r="P383" s="54" t="s">
        <v>1752</v>
      </c>
      <c r="Q383" s="329" t="s">
        <v>452</v>
      </c>
      <c r="R383" s="329">
        <v>796</v>
      </c>
      <c r="S383" s="334" t="s">
        <v>511</v>
      </c>
      <c r="T383" s="330">
        <v>1</v>
      </c>
      <c r="U383" s="335">
        <v>250000</v>
      </c>
      <c r="V383" s="335">
        <v>250000</v>
      </c>
      <c r="W383" s="335">
        <v>280000</v>
      </c>
      <c r="X383" s="334"/>
      <c r="Y383" s="328">
        <v>2016</v>
      </c>
      <c r="Z383" s="381"/>
    </row>
    <row r="384" spans="3:26" s="48" customFormat="1" ht="180" customHeight="1" x14ac:dyDescent="0.25">
      <c r="C384" s="207" t="s">
        <v>1902</v>
      </c>
      <c r="D384" s="72" t="s">
        <v>501</v>
      </c>
      <c r="E384" s="72" t="s">
        <v>1846</v>
      </c>
      <c r="F384" s="72" t="s">
        <v>1847</v>
      </c>
      <c r="G384" s="72" t="s">
        <v>1848</v>
      </c>
      <c r="H384" s="72" t="s">
        <v>1849</v>
      </c>
      <c r="I384" s="93" t="s">
        <v>189</v>
      </c>
      <c r="J384" s="71">
        <v>0</v>
      </c>
      <c r="K384" s="63">
        <v>750000000</v>
      </c>
      <c r="L384" s="63" t="s">
        <v>506</v>
      </c>
      <c r="M384" s="264" t="s">
        <v>1842</v>
      </c>
      <c r="N384" s="72" t="s">
        <v>508</v>
      </c>
      <c r="O384" s="72" t="s">
        <v>222</v>
      </c>
      <c r="P384" s="72" t="s">
        <v>946</v>
      </c>
      <c r="Q384" s="63" t="s">
        <v>1235</v>
      </c>
      <c r="R384" s="72">
        <v>796</v>
      </c>
      <c r="S384" s="72" t="s">
        <v>511</v>
      </c>
      <c r="T384" s="72">
        <v>4</v>
      </c>
      <c r="U384" s="73">
        <v>941</v>
      </c>
      <c r="V384" s="77">
        <v>3764</v>
      </c>
      <c r="W384" s="77">
        <v>4215.68</v>
      </c>
      <c r="X384" s="72"/>
      <c r="Y384" s="74">
        <v>2016</v>
      </c>
      <c r="Z384" s="63"/>
    </row>
    <row r="385" spans="3:26" s="48" customFormat="1" ht="180" customHeight="1" x14ac:dyDescent="0.25">
      <c r="C385" s="207" t="s">
        <v>1903</v>
      </c>
      <c r="D385" s="72" t="s">
        <v>501</v>
      </c>
      <c r="E385" s="72" t="s">
        <v>1850</v>
      </c>
      <c r="F385" s="72" t="s">
        <v>1851</v>
      </c>
      <c r="G385" s="72" t="s">
        <v>1852</v>
      </c>
      <c r="H385" s="72" t="s">
        <v>1853</v>
      </c>
      <c r="I385" s="93" t="s">
        <v>189</v>
      </c>
      <c r="J385" s="71">
        <v>0</v>
      </c>
      <c r="K385" s="63">
        <v>750000000</v>
      </c>
      <c r="L385" s="63" t="s">
        <v>506</v>
      </c>
      <c r="M385" s="264" t="s">
        <v>1842</v>
      </c>
      <c r="N385" s="72" t="s">
        <v>508</v>
      </c>
      <c r="O385" s="72" t="s">
        <v>222</v>
      </c>
      <c r="P385" s="72" t="s">
        <v>946</v>
      </c>
      <c r="Q385" s="63" t="s">
        <v>1235</v>
      </c>
      <c r="R385" s="72">
        <v>796</v>
      </c>
      <c r="S385" s="72" t="s">
        <v>511</v>
      </c>
      <c r="T385" s="72">
        <v>16</v>
      </c>
      <c r="U385" s="73">
        <v>31250</v>
      </c>
      <c r="V385" s="77">
        <v>500000</v>
      </c>
      <c r="W385" s="77">
        <v>560000</v>
      </c>
      <c r="X385" s="72"/>
      <c r="Y385" s="74">
        <v>2016</v>
      </c>
      <c r="Z385" s="63"/>
    </row>
    <row r="386" spans="3:26" s="48" customFormat="1" ht="180" customHeight="1" x14ac:dyDescent="0.25">
      <c r="C386" s="207" t="s">
        <v>1904</v>
      </c>
      <c r="D386" s="72" t="s">
        <v>501</v>
      </c>
      <c r="E386" s="72" t="s">
        <v>1854</v>
      </c>
      <c r="F386" s="72" t="s">
        <v>1855</v>
      </c>
      <c r="G386" s="72" t="s">
        <v>1856</v>
      </c>
      <c r="H386" s="72" t="s">
        <v>1857</v>
      </c>
      <c r="I386" s="93" t="s">
        <v>189</v>
      </c>
      <c r="J386" s="71">
        <v>0</v>
      </c>
      <c r="K386" s="63">
        <v>750000000</v>
      </c>
      <c r="L386" s="63" t="s">
        <v>506</v>
      </c>
      <c r="M386" s="264" t="s">
        <v>1842</v>
      </c>
      <c r="N386" s="72" t="s">
        <v>508</v>
      </c>
      <c r="O386" s="72" t="s">
        <v>222</v>
      </c>
      <c r="P386" s="72" t="s">
        <v>946</v>
      </c>
      <c r="Q386" s="63" t="s">
        <v>1235</v>
      </c>
      <c r="R386" s="72">
        <v>796</v>
      </c>
      <c r="S386" s="72" t="s">
        <v>511</v>
      </c>
      <c r="T386" s="72">
        <v>20</v>
      </c>
      <c r="U386" s="73">
        <v>6785</v>
      </c>
      <c r="V386" s="77">
        <v>135700</v>
      </c>
      <c r="W386" s="77">
        <v>151984</v>
      </c>
      <c r="X386" s="72"/>
      <c r="Y386" s="74">
        <v>2016</v>
      </c>
      <c r="Z386" s="63"/>
    </row>
    <row r="387" spans="3:26" s="48" customFormat="1" ht="180" customHeight="1" x14ac:dyDescent="0.25">
      <c r="C387" s="207" t="s">
        <v>1905</v>
      </c>
      <c r="D387" s="72" t="s">
        <v>501</v>
      </c>
      <c r="E387" s="72" t="s">
        <v>1858</v>
      </c>
      <c r="F387" s="72" t="s">
        <v>1855</v>
      </c>
      <c r="G387" s="72" t="s">
        <v>1859</v>
      </c>
      <c r="H387" s="72" t="s">
        <v>1860</v>
      </c>
      <c r="I387" s="93" t="s">
        <v>189</v>
      </c>
      <c r="J387" s="71">
        <v>0</v>
      </c>
      <c r="K387" s="63">
        <v>750000000</v>
      </c>
      <c r="L387" s="63" t="s">
        <v>506</v>
      </c>
      <c r="M387" s="264" t="s">
        <v>1842</v>
      </c>
      <c r="N387" s="72" t="s">
        <v>508</v>
      </c>
      <c r="O387" s="72" t="s">
        <v>222</v>
      </c>
      <c r="P387" s="72" t="s">
        <v>946</v>
      </c>
      <c r="Q387" s="63" t="s">
        <v>1235</v>
      </c>
      <c r="R387" s="72">
        <v>796</v>
      </c>
      <c r="S387" s="72" t="s">
        <v>511</v>
      </c>
      <c r="T387" s="72">
        <v>8</v>
      </c>
      <c r="U387" s="73">
        <v>4553</v>
      </c>
      <c r="V387" s="77">
        <v>36424</v>
      </c>
      <c r="W387" s="77">
        <v>40794.879999999997</v>
      </c>
      <c r="X387" s="72"/>
      <c r="Y387" s="74">
        <v>2016</v>
      </c>
      <c r="Z387" s="63"/>
    </row>
    <row r="388" spans="3:26" s="48" customFormat="1" ht="180" customHeight="1" x14ac:dyDescent="0.25">
      <c r="C388" s="207" t="s">
        <v>1906</v>
      </c>
      <c r="D388" s="72" t="s">
        <v>501</v>
      </c>
      <c r="E388" s="72" t="s">
        <v>1861</v>
      </c>
      <c r="F388" s="72" t="s">
        <v>1376</v>
      </c>
      <c r="G388" s="72" t="s">
        <v>1862</v>
      </c>
      <c r="H388" s="72" t="s">
        <v>1849</v>
      </c>
      <c r="I388" s="93" t="s">
        <v>189</v>
      </c>
      <c r="J388" s="71">
        <v>0</v>
      </c>
      <c r="K388" s="63">
        <v>750000000</v>
      </c>
      <c r="L388" s="63" t="s">
        <v>506</v>
      </c>
      <c r="M388" s="264" t="s">
        <v>1842</v>
      </c>
      <c r="N388" s="72" t="s">
        <v>508</v>
      </c>
      <c r="O388" s="72" t="s">
        <v>222</v>
      </c>
      <c r="P388" s="72" t="s">
        <v>946</v>
      </c>
      <c r="Q388" s="63" t="s">
        <v>1235</v>
      </c>
      <c r="R388" s="72">
        <v>796</v>
      </c>
      <c r="S388" s="72" t="s">
        <v>511</v>
      </c>
      <c r="T388" s="72">
        <v>2</v>
      </c>
      <c r="U388" s="73">
        <v>7767</v>
      </c>
      <c r="V388" s="77">
        <v>15534</v>
      </c>
      <c r="W388" s="77">
        <v>17398.080000000002</v>
      </c>
      <c r="X388" s="72"/>
      <c r="Y388" s="74">
        <v>2016</v>
      </c>
      <c r="Z388" s="63"/>
    </row>
    <row r="389" spans="3:26" s="48" customFormat="1" ht="180" customHeight="1" x14ac:dyDescent="0.25">
      <c r="C389" s="207" t="s">
        <v>1907</v>
      </c>
      <c r="D389" s="72" t="s">
        <v>501</v>
      </c>
      <c r="E389" s="72" t="s">
        <v>1863</v>
      </c>
      <c r="F389" s="72" t="s">
        <v>1864</v>
      </c>
      <c r="G389" s="72" t="s">
        <v>1865</v>
      </c>
      <c r="H389" s="72" t="s">
        <v>1849</v>
      </c>
      <c r="I389" s="93" t="s">
        <v>189</v>
      </c>
      <c r="J389" s="71">
        <v>0</v>
      </c>
      <c r="K389" s="63">
        <v>750000000</v>
      </c>
      <c r="L389" s="63" t="s">
        <v>506</v>
      </c>
      <c r="M389" s="264" t="s">
        <v>1842</v>
      </c>
      <c r="N389" s="72" t="s">
        <v>508</v>
      </c>
      <c r="O389" s="72" t="s">
        <v>222</v>
      </c>
      <c r="P389" s="72" t="s">
        <v>946</v>
      </c>
      <c r="Q389" s="63" t="s">
        <v>1235</v>
      </c>
      <c r="R389" s="72">
        <v>796</v>
      </c>
      <c r="S389" s="72" t="s">
        <v>511</v>
      </c>
      <c r="T389" s="72">
        <v>2</v>
      </c>
      <c r="U389" s="73">
        <v>4464</v>
      </c>
      <c r="V389" s="77">
        <v>8928</v>
      </c>
      <c r="W389" s="77">
        <v>9999.36</v>
      </c>
      <c r="X389" s="72"/>
      <c r="Y389" s="74">
        <v>2016</v>
      </c>
      <c r="Z389" s="63"/>
    </row>
    <row r="390" spans="3:26" s="48" customFormat="1" ht="180" customHeight="1" x14ac:dyDescent="0.25">
      <c r="C390" s="207" t="s">
        <v>1908</v>
      </c>
      <c r="D390" s="72" t="s">
        <v>501</v>
      </c>
      <c r="E390" s="72" t="s">
        <v>1866</v>
      </c>
      <c r="F390" s="72" t="s">
        <v>1867</v>
      </c>
      <c r="G390" s="72" t="s">
        <v>1868</v>
      </c>
      <c r="H390" s="72" t="s">
        <v>1849</v>
      </c>
      <c r="I390" s="93" t="s">
        <v>189</v>
      </c>
      <c r="J390" s="71">
        <v>0</v>
      </c>
      <c r="K390" s="63">
        <v>750000000</v>
      </c>
      <c r="L390" s="63" t="s">
        <v>506</v>
      </c>
      <c r="M390" s="264" t="s">
        <v>1842</v>
      </c>
      <c r="N390" s="72" t="s">
        <v>508</v>
      </c>
      <c r="O390" s="72" t="s">
        <v>222</v>
      </c>
      <c r="P390" s="72" t="s">
        <v>946</v>
      </c>
      <c r="Q390" s="63" t="s">
        <v>1235</v>
      </c>
      <c r="R390" s="72">
        <v>839</v>
      </c>
      <c r="S390" s="72" t="s">
        <v>1203</v>
      </c>
      <c r="T390" s="72">
        <v>8</v>
      </c>
      <c r="U390" s="73">
        <v>9285</v>
      </c>
      <c r="V390" s="77">
        <v>74280</v>
      </c>
      <c r="W390" s="77">
        <v>83193.600000000006</v>
      </c>
      <c r="X390" s="72"/>
      <c r="Y390" s="74">
        <v>2016</v>
      </c>
      <c r="Z390" s="63"/>
    </row>
    <row r="391" spans="3:26" s="48" customFormat="1" ht="180" customHeight="1" x14ac:dyDescent="0.25">
      <c r="C391" s="207" t="s">
        <v>1909</v>
      </c>
      <c r="D391" s="72" t="s">
        <v>501</v>
      </c>
      <c r="E391" s="72" t="s">
        <v>1869</v>
      </c>
      <c r="F391" s="72" t="s">
        <v>1870</v>
      </c>
      <c r="G391" s="72" t="s">
        <v>1871</v>
      </c>
      <c r="H391" s="72" t="s">
        <v>1872</v>
      </c>
      <c r="I391" s="93" t="s">
        <v>189</v>
      </c>
      <c r="J391" s="71">
        <v>0</v>
      </c>
      <c r="K391" s="63">
        <v>750000000</v>
      </c>
      <c r="L391" s="63" t="s">
        <v>506</v>
      </c>
      <c r="M391" s="264" t="s">
        <v>1842</v>
      </c>
      <c r="N391" s="72" t="s">
        <v>508</v>
      </c>
      <c r="O391" s="72" t="s">
        <v>222</v>
      </c>
      <c r="P391" s="72" t="s">
        <v>946</v>
      </c>
      <c r="Q391" s="63" t="s">
        <v>1235</v>
      </c>
      <c r="R391" s="72">
        <v>796</v>
      </c>
      <c r="S391" s="72" t="s">
        <v>511</v>
      </c>
      <c r="T391" s="72">
        <v>8</v>
      </c>
      <c r="U391" s="73">
        <v>7946</v>
      </c>
      <c r="V391" s="77">
        <v>63568</v>
      </c>
      <c r="W391" s="77">
        <v>71196.160000000003</v>
      </c>
      <c r="X391" s="72"/>
      <c r="Y391" s="74">
        <v>2016</v>
      </c>
      <c r="Z391" s="63"/>
    </row>
    <row r="392" spans="3:26" s="48" customFormat="1" ht="180" customHeight="1" x14ac:dyDescent="0.25">
      <c r="C392" s="207" t="s">
        <v>1910</v>
      </c>
      <c r="D392" s="72" t="s">
        <v>501</v>
      </c>
      <c r="E392" s="72" t="s">
        <v>1873</v>
      </c>
      <c r="F392" s="72" t="s">
        <v>1874</v>
      </c>
      <c r="G392" s="72" t="s">
        <v>1875</v>
      </c>
      <c r="H392" s="72" t="s">
        <v>1876</v>
      </c>
      <c r="I392" s="93" t="s">
        <v>189</v>
      </c>
      <c r="J392" s="71">
        <v>0</v>
      </c>
      <c r="K392" s="63">
        <v>750000000</v>
      </c>
      <c r="L392" s="63" t="s">
        <v>506</v>
      </c>
      <c r="M392" s="264" t="s">
        <v>1842</v>
      </c>
      <c r="N392" s="72" t="s">
        <v>508</v>
      </c>
      <c r="O392" s="72" t="s">
        <v>222</v>
      </c>
      <c r="P392" s="72" t="s">
        <v>946</v>
      </c>
      <c r="Q392" s="63" t="s">
        <v>1235</v>
      </c>
      <c r="R392" s="72">
        <v>796</v>
      </c>
      <c r="S392" s="72" t="s">
        <v>511</v>
      </c>
      <c r="T392" s="72">
        <v>10</v>
      </c>
      <c r="U392" s="73">
        <v>5714</v>
      </c>
      <c r="V392" s="77">
        <v>57140</v>
      </c>
      <c r="W392" s="77">
        <v>63996.800000000003</v>
      </c>
      <c r="X392" s="72"/>
      <c r="Y392" s="74">
        <v>2016</v>
      </c>
      <c r="Z392" s="63"/>
    </row>
    <row r="393" spans="3:26" s="48" customFormat="1" ht="180" customHeight="1" x14ac:dyDescent="0.25">
      <c r="C393" s="207" t="s">
        <v>1911</v>
      </c>
      <c r="D393" s="72" t="s">
        <v>501</v>
      </c>
      <c r="E393" s="72" t="s">
        <v>1877</v>
      </c>
      <c r="F393" s="72" t="s">
        <v>1874</v>
      </c>
      <c r="G393" s="72" t="s">
        <v>1878</v>
      </c>
      <c r="H393" s="72" t="s">
        <v>1879</v>
      </c>
      <c r="I393" s="93" t="s">
        <v>189</v>
      </c>
      <c r="J393" s="71">
        <v>0</v>
      </c>
      <c r="K393" s="63">
        <v>750000000</v>
      </c>
      <c r="L393" s="63" t="s">
        <v>506</v>
      </c>
      <c r="M393" s="264" t="s">
        <v>1842</v>
      </c>
      <c r="N393" s="72" t="s">
        <v>508</v>
      </c>
      <c r="O393" s="72" t="s">
        <v>222</v>
      </c>
      <c r="P393" s="72" t="s">
        <v>946</v>
      </c>
      <c r="Q393" s="63" t="s">
        <v>1235</v>
      </c>
      <c r="R393" s="72">
        <v>796</v>
      </c>
      <c r="S393" s="72" t="s">
        <v>511</v>
      </c>
      <c r="T393" s="72">
        <v>10</v>
      </c>
      <c r="U393" s="73">
        <v>17187</v>
      </c>
      <c r="V393" s="77">
        <v>171870</v>
      </c>
      <c r="W393" s="77">
        <v>192494.4</v>
      </c>
      <c r="X393" s="72"/>
      <c r="Y393" s="74">
        <v>2016</v>
      </c>
      <c r="Z393" s="63"/>
    </row>
    <row r="394" spans="3:26" s="48" customFormat="1" ht="180" customHeight="1" x14ac:dyDescent="0.25">
      <c r="C394" s="207" t="s">
        <v>1912</v>
      </c>
      <c r="D394" s="72" t="s">
        <v>501</v>
      </c>
      <c r="E394" s="72" t="s">
        <v>1880</v>
      </c>
      <c r="F394" s="72" t="s">
        <v>1881</v>
      </c>
      <c r="G394" s="72" t="s">
        <v>1882</v>
      </c>
      <c r="H394" s="72" t="s">
        <v>1883</v>
      </c>
      <c r="I394" s="93" t="s">
        <v>189</v>
      </c>
      <c r="J394" s="71">
        <v>0</v>
      </c>
      <c r="K394" s="63">
        <v>750000000</v>
      </c>
      <c r="L394" s="63" t="s">
        <v>506</v>
      </c>
      <c r="M394" s="264" t="s">
        <v>1842</v>
      </c>
      <c r="N394" s="72" t="s">
        <v>508</v>
      </c>
      <c r="O394" s="72" t="s">
        <v>222</v>
      </c>
      <c r="P394" s="72" t="s">
        <v>946</v>
      </c>
      <c r="Q394" s="63" t="s">
        <v>1235</v>
      </c>
      <c r="R394" s="72">
        <v>796</v>
      </c>
      <c r="S394" s="72" t="s">
        <v>511</v>
      </c>
      <c r="T394" s="72">
        <v>2</v>
      </c>
      <c r="U394" s="73">
        <v>22767</v>
      </c>
      <c r="V394" s="77">
        <v>45534</v>
      </c>
      <c r="W394" s="77">
        <v>50998.080000000002</v>
      </c>
      <c r="X394" s="72"/>
      <c r="Y394" s="74">
        <v>2016</v>
      </c>
      <c r="Z394" s="63"/>
    </row>
    <row r="395" spans="3:26" s="48" customFormat="1" ht="180" customHeight="1" x14ac:dyDescent="0.25">
      <c r="C395" s="207" t="s">
        <v>1913</v>
      </c>
      <c r="D395" s="72" t="s">
        <v>501</v>
      </c>
      <c r="E395" s="72" t="s">
        <v>1884</v>
      </c>
      <c r="F395" s="72" t="s">
        <v>1885</v>
      </c>
      <c r="G395" s="72" t="s">
        <v>1886</v>
      </c>
      <c r="H395" s="72" t="s">
        <v>1849</v>
      </c>
      <c r="I395" s="93" t="s">
        <v>189</v>
      </c>
      <c r="J395" s="71">
        <v>0</v>
      </c>
      <c r="K395" s="63">
        <v>750000000</v>
      </c>
      <c r="L395" s="63" t="s">
        <v>506</v>
      </c>
      <c r="M395" s="264" t="s">
        <v>1842</v>
      </c>
      <c r="N395" s="72" t="s">
        <v>508</v>
      </c>
      <c r="O395" s="72" t="s">
        <v>222</v>
      </c>
      <c r="P395" s="72" t="s">
        <v>946</v>
      </c>
      <c r="Q395" s="63" t="s">
        <v>1235</v>
      </c>
      <c r="R395" s="72">
        <v>796</v>
      </c>
      <c r="S395" s="72" t="s">
        <v>511</v>
      </c>
      <c r="T395" s="72">
        <v>40</v>
      </c>
      <c r="U395" s="73">
        <v>714</v>
      </c>
      <c r="V395" s="77">
        <v>28560</v>
      </c>
      <c r="W395" s="77">
        <v>31987.200000000001</v>
      </c>
      <c r="X395" s="72"/>
      <c r="Y395" s="74">
        <v>2016</v>
      </c>
      <c r="Z395" s="63"/>
    </row>
    <row r="396" spans="3:26" s="48" customFormat="1" ht="180" customHeight="1" x14ac:dyDescent="0.25">
      <c r="C396" s="207" t="s">
        <v>1914</v>
      </c>
      <c r="D396" s="72" t="s">
        <v>501</v>
      </c>
      <c r="E396" s="72" t="s">
        <v>1887</v>
      </c>
      <c r="F396" s="72" t="s">
        <v>1888</v>
      </c>
      <c r="G396" s="72" t="s">
        <v>1889</v>
      </c>
      <c r="H396" s="72" t="s">
        <v>1849</v>
      </c>
      <c r="I396" s="93" t="s">
        <v>189</v>
      </c>
      <c r="J396" s="71">
        <v>0</v>
      </c>
      <c r="K396" s="63">
        <v>750000000</v>
      </c>
      <c r="L396" s="63" t="s">
        <v>506</v>
      </c>
      <c r="M396" s="264" t="s">
        <v>1842</v>
      </c>
      <c r="N396" s="72" t="s">
        <v>508</v>
      </c>
      <c r="O396" s="72" t="s">
        <v>222</v>
      </c>
      <c r="P396" s="72" t="s">
        <v>946</v>
      </c>
      <c r="Q396" s="63" t="s">
        <v>1235</v>
      </c>
      <c r="R396" s="72">
        <v>796</v>
      </c>
      <c r="S396" s="72" t="s">
        <v>511</v>
      </c>
      <c r="T396" s="72">
        <v>40</v>
      </c>
      <c r="U396" s="73">
        <v>4375</v>
      </c>
      <c r="V396" s="77">
        <v>175000</v>
      </c>
      <c r="W396" s="77">
        <v>196000</v>
      </c>
      <c r="X396" s="72"/>
      <c r="Y396" s="74">
        <v>2016</v>
      </c>
      <c r="Z396" s="63"/>
    </row>
    <row r="397" spans="3:26" s="48" customFormat="1" ht="180" customHeight="1" x14ac:dyDescent="0.25">
      <c r="C397" s="207" t="s">
        <v>1915</v>
      </c>
      <c r="D397" s="72" t="s">
        <v>501</v>
      </c>
      <c r="E397" s="72" t="s">
        <v>1890</v>
      </c>
      <c r="F397" s="72" t="s">
        <v>1891</v>
      </c>
      <c r="G397" s="72" t="s">
        <v>1892</v>
      </c>
      <c r="H397" s="72" t="s">
        <v>1849</v>
      </c>
      <c r="I397" s="93" t="s">
        <v>189</v>
      </c>
      <c r="J397" s="71">
        <v>0</v>
      </c>
      <c r="K397" s="63">
        <v>750000000</v>
      </c>
      <c r="L397" s="63" t="s">
        <v>506</v>
      </c>
      <c r="M397" s="264" t="s">
        <v>1842</v>
      </c>
      <c r="N397" s="72" t="s">
        <v>508</v>
      </c>
      <c r="O397" s="72" t="s">
        <v>222</v>
      </c>
      <c r="P397" s="72" t="s">
        <v>946</v>
      </c>
      <c r="Q397" s="63" t="s">
        <v>1235</v>
      </c>
      <c r="R397" s="72">
        <v>796</v>
      </c>
      <c r="S397" s="72" t="s">
        <v>511</v>
      </c>
      <c r="T397" s="72">
        <v>40</v>
      </c>
      <c r="U397" s="73">
        <v>8026</v>
      </c>
      <c r="V397" s="77">
        <v>321040</v>
      </c>
      <c r="W397" s="77">
        <v>359564.79999999999</v>
      </c>
      <c r="X397" s="72"/>
      <c r="Y397" s="74">
        <v>2016</v>
      </c>
      <c r="Z397" s="63"/>
    </row>
    <row r="398" spans="3:26" s="48" customFormat="1" ht="180" customHeight="1" x14ac:dyDescent="0.25">
      <c r="C398" s="207" t="s">
        <v>1916</v>
      </c>
      <c r="D398" s="72" t="s">
        <v>501</v>
      </c>
      <c r="E398" s="72" t="s">
        <v>1893</v>
      </c>
      <c r="F398" s="72" t="s">
        <v>1894</v>
      </c>
      <c r="G398" s="72" t="s">
        <v>1895</v>
      </c>
      <c r="H398" s="72" t="s">
        <v>1849</v>
      </c>
      <c r="I398" s="93" t="s">
        <v>189</v>
      </c>
      <c r="J398" s="71">
        <v>0</v>
      </c>
      <c r="K398" s="63">
        <v>750000000</v>
      </c>
      <c r="L398" s="63" t="s">
        <v>506</v>
      </c>
      <c r="M398" s="264" t="s">
        <v>1842</v>
      </c>
      <c r="N398" s="72" t="s">
        <v>508</v>
      </c>
      <c r="O398" s="72" t="s">
        <v>222</v>
      </c>
      <c r="P398" s="72" t="s">
        <v>946</v>
      </c>
      <c r="Q398" s="63" t="s">
        <v>1235</v>
      </c>
      <c r="R398" s="72">
        <v>796</v>
      </c>
      <c r="S398" s="72" t="s">
        <v>511</v>
      </c>
      <c r="T398" s="72">
        <v>40</v>
      </c>
      <c r="U398" s="73">
        <v>5267</v>
      </c>
      <c r="V398" s="77">
        <v>210680</v>
      </c>
      <c r="W398" s="77">
        <v>235961.60000000001</v>
      </c>
      <c r="X398" s="72"/>
      <c r="Y398" s="74">
        <v>2016</v>
      </c>
      <c r="Z398" s="63"/>
    </row>
    <row r="399" spans="3:26" s="48" customFormat="1" ht="180" customHeight="1" x14ac:dyDescent="0.25">
      <c r="C399" s="207" t="s">
        <v>1917</v>
      </c>
      <c r="D399" s="72" t="s">
        <v>501</v>
      </c>
      <c r="E399" s="72" t="s">
        <v>1896</v>
      </c>
      <c r="F399" s="72" t="s">
        <v>1897</v>
      </c>
      <c r="G399" s="72" t="s">
        <v>1898</v>
      </c>
      <c r="H399" s="72" t="s">
        <v>1849</v>
      </c>
      <c r="I399" s="93" t="s">
        <v>189</v>
      </c>
      <c r="J399" s="71">
        <v>0</v>
      </c>
      <c r="K399" s="63">
        <v>750000000</v>
      </c>
      <c r="L399" s="63" t="s">
        <v>506</v>
      </c>
      <c r="M399" s="264" t="s">
        <v>1842</v>
      </c>
      <c r="N399" s="72" t="s">
        <v>508</v>
      </c>
      <c r="O399" s="72" t="s">
        <v>222</v>
      </c>
      <c r="P399" s="72" t="s">
        <v>946</v>
      </c>
      <c r="Q399" s="63" t="s">
        <v>1235</v>
      </c>
      <c r="R399" s="72">
        <v>796</v>
      </c>
      <c r="S399" s="72" t="s">
        <v>511</v>
      </c>
      <c r="T399" s="72">
        <v>40</v>
      </c>
      <c r="U399" s="73">
        <v>89</v>
      </c>
      <c r="V399" s="77">
        <v>3560</v>
      </c>
      <c r="W399" s="77">
        <v>3987.2</v>
      </c>
      <c r="X399" s="72"/>
      <c r="Y399" s="74">
        <v>2016</v>
      </c>
      <c r="Z399" s="63"/>
    </row>
    <row r="400" spans="3:26" s="48" customFormat="1" ht="180" customHeight="1" x14ac:dyDescent="0.25">
      <c r="C400" s="207" t="s">
        <v>1918</v>
      </c>
      <c r="D400" s="72" t="s">
        <v>501</v>
      </c>
      <c r="E400" s="72" t="s">
        <v>1899</v>
      </c>
      <c r="F400" s="72" t="s">
        <v>1900</v>
      </c>
      <c r="G400" s="72" t="s">
        <v>1901</v>
      </c>
      <c r="H400" s="72" t="s">
        <v>1849</v>
      </c>
      <c r="I400" s="93" t="s">
        <v>189</v>
      </c>
      <c r="J400" s="71">
        <v>0</v>
      </c>
      <c r="K400" s="63">
        <v>750000000</v>
      </c>
      <c r="L400" s="63" t="s">
        <v>506</v>
      </c>
      <c r="M400" s="264" t="s">
        <v>1842</v>
      </c>
      <c r="N400" s="72" t="s">
        <v>508</v>
      </c>
      <c r="O400" s="72" t="s">
        <v>222</v>
      </c>
      <c r="P400" s="72" t="s">
        <v>946</v>
      </c>
      <c r="Q400" s="63" t="s">
        <v>1235</v>
      </c>
      <c r="R400" s="72">
        <v>796</v>
      </c>
      <c r="S400" s="72" t="s">
        <v>511</v>
      </c>
      <c r="T400" s="72">
        <v>6</v>
      </c>
      <c r="U400" s="73">
        <v>9821</v>
      </c>
      <c r="V400" s="77">
        <v>58926</v>
      </c>
      <c r="W400" s="77">
        <v>65997.119999999995</v>
      </c>
      <c r="X400" s="72"/>
      <c r="Y400" s="74">
        <v>2016</v>
      </c>
      <c r="Z400" s="63"/>
    </row>
    <row r="401" spans="3:26" s="48" customFormat="1" ht="180" customHeight="1" x14ac:dyDescent="0.25">
      <c r="C401" s="207" t="s">
        <v>2022</v>
      </c>
      <c r="D401" s="49" t="s">
        <v>172</v>
      </c>
      <c r="E401" s="220" t="s">
        <v>1965</v>
      </c>
      <c r="F401" s="220" t="s">
        <v>1966</v>
      </c>
      <c r="G401" s="220" t="s">
        <v>1967</v>
      </c>
      <c r="H401" s="284" t="s">
        <v>1968</v>
      </c>
      <c r="I401" s="54" t="s">
        <v>201</v>
      </c>
      <c r="J401" s="55">
        <v>0</v>
      </c>
      <c r="K401" s="355">
        <v>750000000</v>
      </c>
      <c r="L401" s="55" t="s">
        <v>989</v>
      </c>
      <c r="M401" s="54" t="s">
        <v>1937</v>
      </c>
      <c r="N401" s="49" t="s">
        <v>1969</v>
      </c>
      <c r="O401" s="49" t="s">
        <v>222</v>
      </c>
      <c r="P401" s="54" t="s">
        <v>1752</v>
      </c>
      <c r="Q401" s="49" t="s">
        <v>452</v>
      </c>
      <c r="R401" s="49">
        <v>796</v>
      </c>
      <c r="S401" s="224" t="s">
        <v>511</v>
      </c>
      <c r="T401" s="220">
        <v>1</v>
      </c>
      <c r="U401" s="225">
        <v>186357</v>
      </c>
      <c r="V401" s="225">
        <f t="shared" ref="V401:V420" si="16">U401*T401</f>
        <v>186357</v>
      </c>
      <c r="W401" s="225">
        <f t="shared" ref="W401:W420" si="17">V401*1.12</f>
        <v>208719.84000000003</v>
      </c>
      <c r="X401" s="224"/>
      <c r="Y401" s="226">
        <v>2016</v>
      </c>
      <c r="Z401" s="379"/>
    </row>
    <row r="402" spans="3:26" s="48" customFormat="1" ht="180" customHeight="1" x14ac:dyDescent="0.25">
      <c r="C402" s="207" t="s">
        <v>2023</v>
      </c>
      <c r="D402" s="49" t="s">
        <v>172</v>
      </c>
      <c r="E402" s="220" t="s">
        <v>1970</v>
      </c>
      <c r="F402" s="220" t="s">
        <v>1971</v>
      </c>
      <c r="G402" s="220" t="s">
        <v>1972</v>
      </c>
      <c r="H402" s="284" t="s">
        <v>1973</v>
      </c>
      <c r="I402" s="54" t="s">
        <v>201</v>
      </c>
      <c r="J402" s="55">
        <v>0</v>
      </c>
      <c r="K402" s="355">
        <v>750000000</v>
      </c>
      <c r="L402" s="55" t="s">
        <v>989</v>
      </c>
      <c r="M402" s="54" t="s">
        <v>1937</v>
      </c>
      <c r="N402" s="49" t="s">
        <v>1969</v>
      </c>
      <c r="O402" s="49" t="s">
        <v>222</v>
      </c>
      <c r="P402" s="54" t="s">
        <v>1752</v>
      </c>
      <c r="Q402" s="49" t="s">
        <v>452</v>
      </c>
      <c r="R402" s="49">
        <v>796</v>
      </c>
      <c r="S402" s="224" t="s">
        <v>511</v>
      </c>
      <c r="T402" s="220">
        <v>1</v>
      </c>
      <c r="U402" s="225">
        <v>982937</v>
      </c>
      <c r="V402" s="225">
        <f t="shared" si="16"/>
        <v>982937</v>
      </c>
      <c r="W402" s="225">
        <f t="shared" si="17"/>
        <v>1100889.4400000002</v>
      </c>
      <c r="X402" s="224"/>
      <c r="Y402" s="226">
        <v>2016</v>
      </c>
      <c r="Z402" s="379"/>
    </row>
    <row r="403" spans="3:26" s="48" customFormat="1" ht="180" customHeight="1" x14ac:dyDescent="0.25">
      <c r="C403" s="207" t="s">
        <v>2024</v>
      </c>
      <c r="D403" s="49" t="s">
        <v>172</v>
      </c>
      <c r="E403" s="220" t="s">
        <v>1974</v>
      </c>
      <c r="F403" s="220" t="s">
        <v>1975</v>
      </c>
      <c r="G403" s="220" t="s">
        <v>1976</v>
      </c>
      <c r="H403" s="284" t="s">
        <v>2021</v>
      </c>
      <c r="I403" s="54" t="s">
        <v>201</v>
      </c>
      <c r="J403" s="55">
        <v>0</v>
      </c>
      <c r="K403" s="355">
        <v>750000000</v>
      </c>
      <c r="L403" s="55" t="s">
        <v>989</v>
      </c>
      <c r="M403" s="54" t="s">
        <v>1937</v>
      </c>
      <c r="N403" s="49" t="s">
        <v>1969</v>
      </c>
      <c r="O403" s="49" t="s">
        <v>222</v>
      </c>
      <c r="P403" s="54" t="s">
        <v>1752</v>
      </c>
      <c r="Q403" s="49" t="s">
        <v>452</v>
      </c>
      <c r="R403" s="49">
        <v>796</v>
      </c>
      <c r="S403" s="224" t="s">
        <v>511</v>
      </c>
      <c r="T403" s="220">
        <v>3</v>
      </c>
      <c r="U403" s="225">
        <v>44669</v>
      </c>
      <c r="V403" s="225">
        <f t="shared" si="16"/>
        <v>134007</v>
      </c>
      <c r="W403" s="225">
        <f>V403*1.12</f>
        <v>150087.84000000003</v>
      </c>
      <c r="X403" s="224"/>
      <c r="Y403" s="226">
        <v>2016</v>
      </c>
      <c r="Z403" s="379"/>
    </row>
    <row r="404" spans="3:26" s="48" customFormat="1" ht="180" customHeight="1" x14ac:dyDescent="0.25">
      <c r="C404" s="207" t="s">
        <v>2025</v>
      </c>
      <c r="D404" s="49" t="s">
        <v>172</v>
      </c>
      <c r="E404" s="220" t="s">
        <v>1977</v>
      </c>
      <c r="F404" s="220" t="s">
        <v>1975</v>
      </c>
      <c r="G404" s="220" t="s">
        <v>1978</v>
      </c>
      <c r="H404" s="284" t="s">
        <v>1979</v>
      </c>
      <c r="I404" s="54" t="s">
        <v>201</v>
      </c>
      <c r="J404" s="55">
        <v>0</v>
      </c>
      <c r="K404" s="355">
        <v>750000000</v>
      </c>
      <c r="L404" s="55" t="s">
        <v>989</v>
      </c>
      <c r="M404" s="54" t="s">
        <v>1937</v>
      </c>
      <c r="N404" s="49" t="s">
        <v>1969</v>
      </c>
      <c r="O404" s="49" t="s">
        <v>222</v>
      </c>
      <c r="P404" s="54" t="s">
        <v>1752</v>
      </c>
      <c r="Q404" s="49" t="s">
        <v>452</v>
      </c>
      <c r="R404" s="49">
        <v>796</v>
      </c>
      <c r="S404" s="224" t="s">
        <v>511</v>
      </c>
      <c r="T404" s="220">
        <v>3</v>
      </c>
      <c r="U404" s="225">
        <v>44669</v>
      </c>
      <c r="V404" s="225">
        <f t="shared" si="16"/>
        <v>134007</v>
      </c>
      <c r="W404" s="225">
        <f t="shared" si="17"/>
        <v>150087.84000000003</v>
      </c>
      <c r="X404" s="224"/>
      <c r="Y404" s="226">
        <v>2016</v>
      </c>
      <c r="Z404" s="379"/>
    </row>
    <row r="405" spans="3:26" s="48" customFormat="1" ht="180" customHeight="1" x14ac:dyDescent="0.25">
      <c r="C405" s="207" t="s">
        <v>2026</v>
      </c>
      <c r="D405" s="49" t="s">
        <v>172</v>
      </c>
      <c r="E405" s="220" t="s">
        <v>1980</v>
      </c>
      <c r="F405" s="220" t="s">
        <v>1975</v>
      </c>
      <c r="G405" s="220" t="s">
        <v>1981</v>
      </c>
      <c r="H405" s="284" t="s">
        <v>1979</v>
      </c>
      <c r="I405" s="54" t="s">
        <v>201</v>
      </c>
      <c r="J405" s="55">
        <v>0</v>
      </c>
      <c r="K405" s="355">
        <v>750000000</v>
      </c>
      <c r="L405" s="55" t="s">
        <v>989</v>
      </c>
      <c r="M405" s="54" t="s">
        <v>1937</v>
      </c>
      <c r="N405" s="49" t="s">
        <v>1969</v>
      </c>
      <c r="O405" s="49" t="s">
        <v>222</v>
      </c>
      <c r="P405" s="54" t="s">
        <v>1752</v>
      </c>
      <c r="Q405" s="49" t="s">
        <v>452</v>
      </c>
      <c r="R405" s="49">
        <v>796</v>
      </c>
      <c r="S405" s="224" t="s">
        <v>511</v>
      </c>
      <c r="T405" s="220">
        <v>3</v>
      </c>
      <c r="U405" s="225">
        <v>44669</v>
      </c>
      <c r="V405" s="225">
        <f t="shared" si="16"/>
        <v>134007</v>
      </c>
      <c r="W405" s="225">
        <f t="shared" si="17"/>
        <v>150087.84000000003</v>
      </c>
      <c r="X405" s="224"/>
      <c r="Y405" s="226">
        <v>2016</v>
      </c>
      <c r="Z405" s="379"/>
    </row>
    <row r="406" spans="3:26" s="48" customFormat="1" ht="180" customHeight="1" x14ac:dyDescent="0.25">
      <c r="C406" s="207" t="s">
        <v>2027</v>
      </c>
      <c r="D406" s="49" t="s">
        <v>172</v>
      </c>
      <c r="E406" s="220" t="s">
        <v>1982</v>
      </c>
      <c r="F406" s="220" t="s">
        <v>1971</v>
      </c>
      <c r="G406" s="220" t="s">
        <v>1983</v>
      </c>
      <c r="H406" s="284" t="s">
        <v>1984</v>
      </c>
      <c r="I406" s="54" t="s">
        <v>201</v>
      </c>
      <c r="J406" s="55">
        <v>0</v>
      </c>
      <c r="K406" s="355">
        <v>750000000</v>
      </c>
      <c r="L406" s="55" t="s">
        <v>989</v>
      </c>
      <c r="M406" s="54" t="s">
        <v>1937</v>
      </c>
      <c r="N406" s="49" t="s">
        <v>1969</v>
      </c>
      <c r="O406" s="49" t="s">
        <v>222</v>
      </c>
      <c r="P406" s="54" t="s">
        <v>1752</v>
      </c>
      <c r="Q406" s="49" t="s">
        <v>452</v>
      </c>
      <c r="R406" s="49">
        <v>796</v>
      </c>
      <c r="S406" s="224" t="s">
        <v>511</v>
      </c>
      <c r="T406" s="220">
        <v>1</v>
      </c>
      <c r="U406" s="225">
        <v>62321</v>
      </c>
      <c r="V406" s="225">
        <f t="shared" si="16"/>
        <v>62321</v>
      </c>
      <c r="W406" s="225">
        <f t="shared" si="17"/>
        <v>69799.520000000004</v>
      </c>
      <c r="X406" s="224"/>
      <c r="Y406" s="226">
        <v>2016</v>
      </c>
      <c r="Z406" s="379"/>
    </row>
    <row r="407" spans="3:26" s="48" customFormat="1" ht="180" customHeight="1" x14ac:dyDescent="0.25">
      <c r="C407" s="207" t="s">
        <v>2028</v>
      </c>
      <c r="D407" s="49" t="s">
        <v>172</v>
      </c>
      <c r="E407" s="220" t="s">
        <v>1985</v>
      </c>
      <c r="F407" s="220" t="s">
        <v>1975</v>
      </c>
      <c r="G407" s="220" t="s">
        <v>1986</v>
      </c>
      <c r="H407" s="284" t="s">
        <v>1987</v>
      </c>
      <c r="I407" s="54" t="s">
        <v>201</v>
      </c>
      <c r="J407" s="55">
        <v>0</v>
      </c>
      <c r="K407" s="355">
        <v>750000000</v>
      </c>
      <c r="L407" s="55" t="s">
        <v>989</v>
      </c>
      <c r="M407" s="54" t="s">
        <v>1937</v>
      </c>
      <c r="N407" s="49" t="s">
        <v>1969</v>
      </c>
      <c r="O407" s="49" t="s">
        <v>222</v>
      </c>
      <c r="P407" s="54" t="s">
        <v>1752</v>
      </c>
      <c r="Q407" s="49" t="s">
        <v>452</v>
      </c>
      <c r="R407" s="49">
        <v>796</v>
      </c>
      <c r="S407" s="224" t="s">
        <v>511</v>
      </c>
      <c r="T407" s="220">
        <v>1</v>
      </c>
      <c r="U407" s="225">
        <v>68071</v>
      </c>
      <c r="V407" s="225">
        <f t="shared" si="16"/>
        <v>68071</v>
      </c>
      <c r="W407" s="225">
        <f t="shared" si="17"/>
        <v>76239.520000000004</v>
      </c>
      <c r="X407" s="224"/>
      <c r="Y407" s="226">
        <v>2016</v>
      </c>
      <c r="Z407" s="379"/>
    </row>
    <row r="408" spans="3:26" s="48" customFormat="1" ht="180" customHeight="1" x14ac:dyDescent="0.2">
      <c r="C408" s="207" t="s">
        <v>2029</v>
      </c>
      <c r="D408" s="49" t="s">
        <v>172</v>
      </c>
      <c r="E408" s="220" t="s">
        <v>1988</v>
      </c>
      <c r="F408" s="220" t="s">
        <v>1989</v>
      </c>
      <c r="G408" s="220" t="s">
        <v>1990</v>
      </c>
      <c r="H408" s="284" t="s">
        <v>2282</v>
      </c>
      <c r="I408" s="54" t="s">
        <v>201</v>
      </c>
      <c r="J408" s="55">
        <v>0</v>
      </c>
      <c r="K408" s="355">
        <v>750000000</v>
      </c>
      <c r="L408" s="55" t="s">
        <v>989</v>
      </c>
      <c r="M408" s="54" t="s">
        <v>2283</v>
      </c>
      <c r="N408" s="49" t="s">
        <v>1969</v>
      </c>
      <c r="O408" s="49" t="s">
        <v>222</v>
      </c>
      <c r="P408" s="54" t="s">
        <v>1752</v>
      </c>
      <c r="Q408" s="49" t="s">
        <v>452</v>
      </c>
      <c r="R408" s="49">
        <v>796</v>
      </c>
      <c r="S408" s="224" t="s">
        <v>511</v>
      </c>
      <c r="T408" s="220">
        <v>4</v>
      </c>
      <c r="U408" s="225">
        <v>1741071</v>
      </c>
      <c r="V408" s="225">
        <v>0</v>
      </c>
      <c r="W408" s="225">
        <f>V408*1.12</f>
        <v>0</v>
      </c>
      <c r="X408" s="443"/>
      <c r="Y408" s="226">
        <v>2016</v>
      </c>
      <c r="Z408" s="444" t="s">
        <v>2284</v>
      </c>
    </row>
    <row r="409" spans="3:26" s="48" customFormat="1" ht="180" customHeight="1" x14ac:dyDescent="0.2">
      <c r="C409" s="207" t="s">
        <v>2288</v>
      </c>
      <c r="D409" s="49" t="s">
        <v>172</v>
      </c>
      <c r="E409" s="220" t="s">
        <v>2285</v>
      </c>
      <c r="F409" s="220" t="s">
        <v>1989</v>
      </c>
      <c r="G409" s="220" t="s">
        <v>2286</v>
      </c>
      <c r="H409" s="284" t="s">
        <v>2287</v>
      </c>
      <c r="I409" s="54" t="s">
        <v>201</v>
      </c>
      <c r="J409" s="55">
        <v>0</v>
      </c>
      <c r="K409" s="355">
        <v>750000000</v>
      </c>
      <c r="L409" s="55" t="s">
        <v>989</v>
      </c>
      <c r="M409" s="54" t="s">
        <v>1842</v>
      </c>
      <c r="N409" s="49" t="s">
        <v>1969</v>
      </c>
      <c r="O409" s="49" t="s">
        <v>222</v>
      </c>
      <c r="P409" s="54" t="s">
        <v>1752</v>
      </c>
      <c r="Q409" s="49" t="s">
        <v>452</v>
      </c>
      <c r="R409" s="49">
        <v>796</v>
      </c>
      <c r="S409" s="224" t="s">
        <v>511</v>
      </c>
      <c r="T409" s="220">
        <v>4</v>
      </c>
      <c r="U409" s="225">
        <v>1741071</v>
      </c>
      <c r="V409" s="225">
        <f>U409*T409</f>
        <v>6964284</v>
      </c>
      <c r="W409" s="225">
        <f>V409*1.12</f>
        <v>7799998.080000001</v>
      </c>
      <c r="X409" s="91"/>
      <c r="Y409" s="226">
        <v>2016</v>
      </c>
      <c r="Z409" s="91"/>
    </row>
    <row r="410" spans="3:26" s="48" customFormat="1" ht="180" customHeight="1" x14ac:dyDescent="0.2">
      <c r="C410" s="207" t="s">
        <v>2030</v>
      </c>
      <c r="D410" s="49" t="s">
        <v>172</v>
      </c>
      <c r="E410" s="220" t="s">
        <v>1991</v>
      </c>
      <c r="F410" s="220" t="s">
        <v>1992</v>
      </c>
      <c r="G410" s="220" t="s">
        <v>1993</v>
      </c>
      <c r="H410" s="284" t="s">
        <v>1994</v>
      </c>
      <c r="I410" s="54" t="s">
        <v>201</v>
      </c>
      <c r="J410" s="55">
        <v>0</v>
      </c>
      <c r="K410" s="355">
        <v>750000000</v>
      </c>
      <c r="L410" s="55" t="s">
        <v>989</v>
      </c>
      <c r="M410" s="54" t="s">
        <v>1937</v>
      </c>
      <c r="N410" s="49" t="s">
        <v>1969</v>
      </c>
      <c r="O410" s="49" t="s">
        <v>222</v>
      </c>
      <c r="P410" s="54" t="s">
        <v>1752</v>
      </c>
      <c r="Q410" s="49" t="s">
        <v>452</v>
      </c>
      <c r="R410" s="49">
        <v>796</v>
      </c>
      <c r="S410" s="224" t="s">
        <v>511</v>
      </c>
      <c r="T410" s="220">
        <v>4</v>
      </c>
      <c r="U410" s="225">
        <v>736607</v>
      </c>
      <c r="V410" s="225">
        <f t="shared" si="16"/>
        <v>2946428</v>
      </c>
      <c r="W410" s="225">
        <f t="shared" si="17"/>
        <v>3299999.3600000003</v>
      </c>
      <c r="X410" s="79"/>
      <c r="Y410" s="226">
        <v>2016</v>
      </c>
      <c r="Z410" s="378"/>
    </row>
    <row r="411" spans="3:26" s="48" customFormat="1" ht="180" customHeight="1" x14ac:dyDescent="0.2">
      <c r="C411" s="207" t="s">
        <v>2031</v>
      </c>
      <c r="D411" s="49" t="s">
        <v>172</v>
      </c>
      <c r="E411" s="220" t="s">
        <v>1995</v>
      </c>
      <c r="F411" s="220" t="s">
        <v>1996</v>
      </c>
      <c r="G411" s="220" t="s">
        <v>1997</v>
      </c>
      <c r="H411" s="284" t="s">
        <v>1998</v>
      </c>
      <c r="I411" s="54" t="s">
        <v>201</v>
      </c>
      <c r="J411" s="55">
        <v>0</v>
      </c>
      <c r="K411" s="355">
        <v>750000000</v>
      </c>
      <c r="L411" s="55" t="s">
        <v>989</v>
      </c>
      <c r="M411" s="54" t="s">
        <v>1937</v>
      </c>
      <c r="N411" s="49" t="s">
        <v>1969</v>
      </c>
      <c r="O411" s="49" t="s">
        <v>222</v>
      </c>
      <c r="P411" s="54" t="s">
        <v>1752</v>
      </c>
      <c r="Q411" s="49" t="s">
        <v>452</v>
      </c>
      <c r="R411" s="49">
        <v>796</v>
      </c>
      <c r="S411" s="224" t="s">
        <v>511</v>
      </c>
      <c r="T411" s="220">
        <v>2</v>
      </c>
      <c r="U411" s="225">
        <v>1919642</v>
      </c>
      <c r="V411" s="225">
        <f t="shared" si="16"/>
        <v>3839284</v>
      </c>
      <c r="W411" s="225">
        <f t="shared" si="17"/>
        <v>4299998.08</v>
      </c>
      <c r="X411" s="79"/>
      <c r="Y411" s="226">
        <v>2016</v>
      </c>
      <c r="Z411" s="378"/>
    </row>
    <row r="412" spans="3:26" s="48" customFormat="1" ht="180" customHeight="1" x14ac:dyDescent="0.2">
      <c r="C412" s="207" t="s">
        <v>2032</v>
      </c>
      <c r="D412" s="49" t="s">
        <v>172</v>
      </c>
      <c r="E412" s="220" t="s">
        <v>1999</v>
      </c>
      <c r="F412" s="220" t="s">
        <v>2000</v>
      </c>
      <c r="G412" s="220" t="s">
        <v>2001</v>
      </c>
      <c r="H412" s="284" t="s">
        <v>2002</v>
      </c>
      <c r="I412" s="54" t="s">
        <v>201</v>
      </c>
      <c r="J412" s="55">
        <v>0</v>
      </c>
      <c r="K412" s="355">
        <v>750000000</v>
      </c>
      <c r="L412" s="55" t="s">
        <v>989</v>
      </c>
      <c r="M412" s="54" t="s">
        <v>1937</v>
      </c>
      <c r="N412" s="49" t="s">
        <v>1969</v>
      </c>
      <c r="O412" s="49" t="s">
        <v>222</v>
      </c>
      <c r="P412" s="54" t="s">
        <v>1752</v>
      </c>
      <c r="Q412" s="49" t="s">
        <v>452</v>
      </c>
      <c r="R412" s="49">
        <v>796</v>
      </c>
      <c r="S412" s="224" t="s">
        <v>511</v>
      </c>
      <c r="T412" s="220">
        <v>20</v>
      </c>
      <c r="U412" s="225">
        <v>80357</v>
      </c>
      <c r="V412" s="225">
        <f>U412*T412</f>
        <v>1607140</v>
      </c>
      <c r="W412" s="225">
        <f>V412*1.12</f>
        <v>1799996.8000000003</v>
      </c>
      <c r="X412" s="79"/>
      <c r="Y412" s="226">
        <v>2016</v>
      </c>
      <c r="Z412" s="378"/>
    </row>
    <row r="413" spans="3:26" s="48" customFormat="1" ht="180" customHeight="1" x14ac:dyDescent="0.25">
      <c r="C413" s="207" t="s">
        <v>2033</v>
      </c>
      <c r="D413" s="49" t="s">
        <v>172</v>
      </c>
      <c r="E413" s="220" t="s">
        <v>2003</v>
      </c>
      <c r="F413" s="220" t="s">
        <v>2004</v>
      </c>
      <c r="G413" s="220" t="s">
        <v>2005</v>
      </c>
      <c r="H413" s="284" t="s">
        <v>2006</v>
      </c>
      <c r="I413" s="54" t="s">
        <v>201</v>
      </c>
      <c r="J413" s="55">
        <v>0</v>
      </c>
      <c r="K413" s="355">
        <v>750000000</v>
      </c>
      <c r="L413" s="55" t="s">
        <v>989</v>
      </c>
      <c r="M413" s="54" t="s">
        <v>1937</v>
      </c>
      <c r="N413" s="49" t="s">
        <v>1969</v>
      </c>
      <c r="O413" s="49" t="s">
        <v>222</v>
      </c>
      <c r="P413" s="54" t="s">
        <v>1752</v>
      </c>
      <c r="Q413" s="49" t="s">
        <v>452</v>
      </c>
      <c r="R413" s="49">
        <v>796</v>
      </c>
      <c r="S413" s="224" t="s">
        <v>511</v>
      </c>
      <c r="T413" s="220">
        <v>2</v>
      </c>
      <c r="U413" s="225">
        <v>341517</v>
      </c>
      <c r="V413" s="225">
        <f t="shared" si="16"/>
        <v>683034</v>
      </c>
      <c r="W413" s="225">
        <f t="shared" si="17"/>
        <v>764998.08000000007</v>
      </c>
      <c r="X413" s="224"/>
      <c r="Y413" s="226">
        <v>2016</v>
      </c>
      <c r="Z413" s="379"/>
    </row>
    <row r="414" spans="3:26" s="48" customFormat="1" ht="180" customHeight="1" x14ac:dyDescent="0.25">
      <c r="C414" s="207" t="s">
        <v>2034</v>
      </c>
      <c r="D414" s="49" t="s">
        <v>172</v>
      </c>
      <c r="E414" s="220" t="s">
        <v>2007</v>
      </c>
      <c r="F414" s="220" t="s">
        <v>883</v>
      </c>
      <c r="G414" s="220" t="s">
        <v>884</v>
      </c>
      <c r="H414" s="284" t="s">
        <v>2008</v>
      </c>
      <c r="I414" s="54" t="s">
        <v>201</v>
      </c>
      <c r="J414" s="55">
        <v>0</v>
      </c>
      <c r="K414" s="355">
        <v>750000000</v>
      </c>
      <c r="L414" s="55" t="s">
        <v>989</v>
      </c>
      <c r="M414" s="54" t="s">
        <v>1937</v>
      </c>
      <c r="N414" s="49" t="s">
        <v>1969</v>
      </c>
      <c r="O414" s="49" t="s">
        <v>222</v>
      </c>
      <c r="P414" s="54" t="s">
        <v>1752</v>
      </c>
      <c r="Q414" s="49" t="s">
        <v>452</v>
      </c>
      <c r="R414" s="49">
        <v>796</v>
      </c>
      <c r="S414" s="224" t="s">
        <v>511</v>
      </c>
      <c r="T414" s="220">
        <v>35</v>
      </c>
      <c r="U414" s="225">
        <v>19800</v>
      </c>
      <c r="V414" s="225">
        <f t="shared" si="16"/>
        <v>693000</v>
      </c>
      <c r="W414" s="225">
        <f t="shared" si="17"/>
        <v>776160.00000000012</v>
      </c>
      <c r="X414" s="224"/>
      <c r="Y414" s="226">
        <v>2016</v>
      </c>
      <c r="Z414" s="379"/>
    </row>
    <row r="415" spans="3:26" s="48" customFormat="1" ht="180" customHeight="1" x14ac:dyDescent="0.25">
      <c r="C415" s="207" t="s">
        <v>2035</v>
      </c>
      <c r="D415" s="49" t="s">
        <v>172</v>
      </c>
      <c r="E415" s="220" t="s">
        <v>2009</v>
      </c>
      <c r="F415" s="220" t="s">
        <v>2010</v>
      </c>
      <c r="G415" s="220" t="s">
        <v>2011</v>
      </c>
      <c r="H415" s="284" t="s">
        <v>2012</v>
      </c>
      <c r="I415" s="54" t="s">
        <v>201</v>
      </c>
      <c r="J415" s="55">
        <v>0</v>
      </c>
      <c r="K415" s="355">
        <v>750000000</v>
      </c>
      <c r="L415" s="55" t="s">
        <v>989</v>
      </c>
      <c r="M415" s="54" t="s">
        <v>1937</v>
      </c>
      <c r="N415" s="49" t="s">
        <v>1969</v>
      </c>
      <c r="O415" s="49" t="s">
        <v>222</v>
      </c>
      <c r="P415" s="54" t="s">
        <v>1752</v>
      </c>
      <c r="Q415" s="49" t="s">
        <v>452</v>
      </c>
      <c r="R415" s="49">
        <v>796</v>
      </c>
      <c r="S415" s="224" t="s">
        <v>511</v>
      </c>
      <c r="T415" s="220">
        <v>20</v>
      </c>
      <c r="U415" s="225">
        <v>17151</v>
      </c>
      <c r="V415" s="225">
        <f t="shared" si="16"/>
        <v>343020</v>
      </c>
      <c r="W415" s="225">
        <f t="shared" si="17"/>
        <v>384182.4</v>
      </c>
      <c r="X415" s="224"/>
      <c r="Y415" s="226">
        <v>2016</v>
      </c>
      <c r="Z415" s="379"/>
    </row>
    <row r="416" spans="3:26" s="48" customFormat="1" ht="180" customHeight="1" x14ac:dyDescent="0.25">
      <c r="C416" s="207" t="s">
        <v>2036</v>
      </c>
      <c r="D416" s="49" t="s">
        <v>172</v>
      </c>
      <c r="E416" s="220" t="s">
        <v>2013</v>
      </c>
      <c r="F416" s="220" t="s">
        <v>1776</v>
      </c>
      <c r="G416" s="220" t="s">
        <v>2014</v>
      </c>
      <c r="H416" s="284" t="s">
        <v>2015</v>
      </c>
      <c r="I416" s="54" t="s">
        <v>201</v>
      </c>
      <c r="J416" s="55">
        <v>0</v>
      </c>
      <c r="K416" s="355">
        <v>750000000</v>
      </c>
      <c r="L416" s="55" t="s">
        <v>989</v>
      </c>
      <c r="M416" s="54" t="s">
        <v>1937</v>
      </c>
      <c r="N416" s="49" t="s">
        <v>1969</v>
      </c>
      <c r="O416" s="49" t="s">
        <v>222</v>
      </c>
      <c r="P416" s="54" t="s">
        <v>1752</v>
      </c>
      <c r="Q416" s="49" t="s">
        <v>452</v>
      </c>
      <c r="R416" s="49">
        <v>796</v>
      </c>
      <c r="S416" s="224" t="s">
        <v>511</v>
      </c>
      <c r="T416" s="220">
        <v>2</v>
      </c>
      <c r="U416" s="225">
        <v>36000</v>
      </c>
      <c r="V416" s="225">
        <f t="shared" si="16"/>
        <v>72000</v>
      </c>
      <c r="W416" s="225">
        <f t="shared" si="17"/>
        <v>80640.000000000015</v>
      </c>
      <c r="X416" s="224"/>
      <c r="Y416" s="226">
        <v>2016</v>
      </c>
      <c r="Z416" s="379"/>
    </row>
    <row r="417" spans="3:26" s="48" customFormat="1" ht="180" customHeight="1" x14ac:dyDescent="0.2">
      <c r="C417" s="207" t="s">
        <v>2037</v>
      </c>
      <c r="D417" s="49" t="s">
        <v>172</v>
      </c>
      <c r="E417" s="220" t="s">
        <v>1105</v>
      </c>
      <c r="F417" s="220" t="s">
        <v>893</v>
      </c>
      <c r="G417" s="220" t="s">
        <v>1106</v>
      </c>
      <c r="H417" s="220" t="s">
        <v>2016</v>
      </c>
      <c r="I417" s="54" t="s">
        <v>201</v>
      </c>
      <c r="J417" s="55">
        <v>0</v>
      </c>
      <c r="K417" s="355">
        <v>750000000</v>
      </c>
      <c r="L417" s="55" t="s">
        <v>989</v>
      </c>
      <c r="M417" s="54" t="s">
        <v>1937</v>
      </c>
      <c r="N417" s="49" t="s">
        <v>1969</v>
      </c>
      <c r="O417" s="49" t="s">
        <v>222</v>
      </c>
      <c r="P417" s="54" t="s">
        <v>1752</v>
      </c>
      <c r="Q417" s="49" t="s">
        <v>452</v>
      </c>
      <c r="R417" s="49">
        <v>796</v>
      </c>
      <c r="S417" s="224" t="s">
        <v>511</v>
      </c>
      <c r="T417" s="220">
        <v>20</v>
      </c>
      <c r="U417" s="225">
        <v>25413</v>
      </c>
      <c r="V417" s="225">
        <v>0</v>
      </c>
      <c r="W417" s="225">
        <f t="shared" si="17"/>
        <v>0</v>
      </c>
      <c r="X417" s="79"/>
      <c r="Y417" s="226">
        <v>2016</v>
      </c>
      <c r="Z417" s="224" t="s">
        <v>2335</v>
      </c>
    </row>
    <row r="418" spans="3:26" s="48" customFormat="1" ht="180" customHeight="1" x14ac:dyDescent="0.2">
      <c r="C418" s="207" t="s">
        <v>2336</v>
      </c>
      <c r="D418" s="49" t="s">
        <v>172</v>
      </c>
      <c r="E418" s="220" t="s">
        <v>1105</v>
      </c>
      <c r="F418" s="220" t="s">
        <v>893</v>
      </c>
      <c r="G418" s="220" t="s">
        <v>1106</v>
      </c>
      <c r="H418" s="220" t="s">
        <v>2016</v>
      </c>
      <c r="I418" s="54" t="s">
        <v>201</v>
      </c>
      <c r="J418" s="55">
        <v>0</v>
      </c>
      <c r="K418" s="355">
        <v>750000000</v>
      </c>
      <c r="L418" s="55" t="s">
        <v>989</v>
      </c>
      <c r="M418" s="54" t="s">
        <v>1920</v>
      </c>
      <c r="N418" s="49" t="s">
        <v>1969</v>
      </c>
      <c r="O418" s="49" t="s">
        <v>222</v>
      </c>
      <c r="P418" s="54" t="s">
        <v>2309</v>
      </c>
      <c r="Q418" s="49" t="s">
        <v>452</v>
      </c>
      <c r="R418" s="49">
        <v>796</v>
      </c>
      <c r="S418" s="224" t="s">
        <v>511</v>
      </c>
      <c r="T418" s="220">
        <v>12</v>
      </c>
      <c r="U418" s="225">
        <v>42355</v>
      </c>
      <c r="V418" s="225">
        <f t="shared" ref="V418" si="18">U418*T418</f>
        <v>508260</v>
      </c>
      <c r="W418" s="225">
        <f t="shared" si="17"/>
        <v>569251.20000000007</v>
      </c>
      <c r="X418" s="79"/>
      <c r="Y418" s="226">
        <v>2016</v>
      </c>
      <c r="Z418" s="79"/>
    </row>
    <row r="419" spans="3:26" s="48" customFormat="1" ht="180" customHeight="1" x14ac:dyDescent="0.2">
      <c r="C419" s="207" t="s">
        <v>2038</v>
      </c>
      <c r="D419" s="49" t="s">
        <v>172</v>
      </c>
      <c r="E419" s="220" t="s">
        <v>1007</v>
      </c>
      <c r="F419" s="220" t="s">
        <v>849</v>
      </c>
      <c r="G419" s="220" t="s">
        <v>1008</v>
      </c>
      <c r="H419" s="284" t="s">
        <v>2017</v>
      </c>
      <c r="I419" s="54" t="s">
        <v>176</v>
      </c>
      <c r="J419" s="55">
        <v>0</v>
      </c>
      <c r="K419" s="355">
        <v>750000000</v>
      </c>
      <c r="L419" s="55" t="s">
        <v>989</v>
      </c>
      <c r="M419" s="54" t="s">
        <v>1834</v>
      </c>
      <c r="N419" s="49" t="s">
        <v>1969</v>
      </c>
      <c r="O419" s="49" t="s">
        <v>222</v>
      </c>
      <c r="P419" s="54" t="s">
        <v>1752</v>
      </c>
      <c r="Q419" s="49" t="s">
        <v>452</v>
      </c>
      <c r="R419" s="49">
        <v>796</v>
      </c>
      <c r="S419" s="224" t="s">
        <v>511</v>
      </c>
      <c r="T419" s="220">
        <v>2</v>
      </c>
      <c r="U419" s="225">
        <v>2129219</v>
      </c>
      <c r="V419" s="225">
        <f t="shared" si="16"/>
        <v>4258438</v>
      </c>
      <c r="W419" s="225">
        <f t="shared" si="17"/>
        <v>4769450.5600000005</v>
      </c>
      <c r="X419" s="79"/>
      <c r="Y419" s="226">
        <v>2016</v>
      </c>
      <c r="Z419" s="378"/>
    </row>
    <row r="420" spans="3:26" s="48" customFormat="1" ht="180" customHeight="1" x14ac:dyDescent="0.2">
      <c r="C420" s="207" t="s">
        <v>2039</v>
      </c>
      <c r="D420" s="49" t="s">
        <v>172</v>
      </c>
      <c r="E420" s="220" t="s">
        <v>2018</v>
      </c>
      <c r="F420" s="220" t="s">
        <v>854</v>
      </c>
      <c r="G420" s="220" t="s">
        <v>2019</v>
      </c>
      <c r="H420" s="284" t="s">
        <v>2020</v>
      </c>
      <c r="I420" s="54" t="s">
        <v>176</v>
      </c>
      <c r="J420" s="55">
        <v>0</v>
      </c>
      <c r="K420" s="355">
        <v>750000000</v>
      </c>
      <c r="L420" s="55" t="s">
        <v>989</v>
      </c>
      <c r="M420" s="54" t="s">
        <v>1834</v>
      </c>
      <c r="N420" s="49" t="s">
        <v>1969</v>
      </c>
      <c r="O420" s="49" t="s">
        <v>222</v>
      </c>
      <c r="P420" s="54" t="s">
        <v>1752</v>
      </c>
      <c r="Q420" s="49" t="s">
        <v>452</v>
      </c>
      <c r="R420" s="49">
        <v>796</v>
      </c>
      <c r="S420" s="224" t="s">
        <v>511</v>
      </c>
      <c r="T420" s="220">
        <v>2</v>
      </c>
      <c r="U420" s="225">
        <v>5041750</v>
      </c>
      <c r="V420" s="225">
        <f t="shared" si="16"/>
        <v>10083500</v>
      </c>
      <c r="W420" s="225">
        <f t="shared" si="17"/>
        <v>11293520.000000002</v>
      </c>
      <c r="X420" s="79"/>
      <c r="Y420" s="226">
        <v>2016</v>
      </c>
      <c r="Z420" s="378"/>
    </row>
    <row r="421" spans="3:26" s="48" customFormat="1" ht="180" customHeight="1" x14ac:dyDescent="0.25">
      <c r="C421" s="207" t="s">
        <v>2070</v>
      </c>
      <c r="D421" s="195" t="s">
        <v>172</v>
      </c>
      <c r="E421" s="321" t="s">
        <v>2065</v>
      </c>
      <c r="F421" s="94" t="s">
        <v>953</v>
      </c>
      <c r="G421" s="94" t="s">
        <v>2066</v>
      </c>
      <c r="H421" s="163" t="s">
        <v>2067</v>
      </c>
      <c r="I421" s="94" t="s">
        <v>189</v>
      </c>
      <c r="J421" s="205">
        <v>0</v>
      </c>
      <c r="K421" s="94">
        <v>750000000</v>
      </c>
      <c r="L421" s="56" t="s">
        <v>177</v>
      </c>
      <c r="M421" s="93" t="s">
        <v>2068</v>
      </c>
      <c r="N421" s="93" t="s">
        <v>390</v>
      </c>
      <c r="O421" s="93" t="s">
        <v>2069</v>
      </c>
      <c r="P421" s="94" t="s">
        <v>2071</v>
      </c>
      <c r="Q421" s="197" t="s">
        <v>2097</v>
      </c>
      <c r="R421" s="94">
        <v>839</v>
      </c>
      <c r="S421" s="94" t="s">
        <v>1203</v>
      </c>
      <c r="T421" s="94">
        <v>1</v>
      </c>
      <c r="U421" s="368">
        <v>4315660</v>
      </c>
      <c r="V421" s="336">
        <v>4315660</v>
      </c>
      <c r="W421" s="336">
        <v>4833539.2</v>
      </c>
      <c r="X421" s="367"/>
      <c r="Y421" s="94">
        <v>2016</v>
      </c>
      <c r="Z421" s="382"/>
    </row>
    <row r="422" spans="3:26" s="48" customFormat="1" ht="180" customHeight="1" x14ac:dyDescent="0.25">
      <c r="C422" s="207" t="s">
        <v>2090</v>
      </c>
      <c r="D422" s="94" t="s">
        <v>501</v>
      </c>
      <c r="E422" s="135" t="s">
        <v>2073</v>
      </c>
      <c r="F422" s="94" t="s">
        <v>2074</v>
      </c>
      <c r="G422" s="94" t="s">
        <v>2075</v>
      </c>
      <c r="H422" s="163"/>
      <c r="I422" s="93" t="s">
        <v>189</v>
      </c>
      <c r="J422" s="155">
        <v>0</v>
      </c>
      <c r="K422" s="63">
        <v>750000000</v>
      </c>
      <c r="L422" s="63" t="s">
        <v>506</v>
      </c>
      <c r="M422" s="93" t="s">
        <v>2076</v>
      </c>
      <c r="N422" s="72" t="s">
        <v>508</v>
      </c>
      <c r="O422" s="93" t="s">
        <v>222</v>
      </c>
      <c r="P422" s="93" t="s">
        <v>669</v>
      </c>
      <c r="Q422" s="63" t="s">
        <v>528</v>
      </c>
      <c r="R422" s="93">
        <v>839</v>
      </c>
      <c r="S422" s="75" t="s">
        <v>1203</v>
      </c>
      <c r="T422" s="75">
        <v>25</v>
      </c>
      <c r="U422" s="73">
        <v>18100</v>
      </c>
      <c r="V422" s="77">
        <f t="shared" ref="V422:V428" si="19">U422*T422</f>
        <v>452500</v>
      </c>
      <c r="W422" s="77">
        <f t="shared" ref="W422:W428" si="20">V422*1.12</f>
        <v>506800.00000000006</v>
      </c>
      <c r="X422" s="93"/>
      <c r="Y422" s="74">
        <v>2016</v>
      </c>
      <c r="Z422" s="94"/>
    </row>
    <row r="423" spans="3:26" s="48" customFormat="1" ht="180" customHeight="1" x14ac:dyDescent="0.25">
      <c r="C423" s="207" t="s">
        <v>2091</v>
      </c>
      <c r="D423" s="160" t="s">
        <v>501</v>
      </c>
      <c r="E423" s="135" t="s">
        <v>1212</v>
      </c>
      <c r="F423" s="93" t="s">
        <v>1213</v>
      </c>
      <c r="G423" s="94" t="s">
        <v>1214</v>
      </c>
      <c r="H423" s="163"/>
      <c r="I423" s="93" t="s">
        <v>189</v>
      </c>
      <c r="J423" s="155">
        <v>0</v>
      </c>
      <c r="K423" s="63">
        <v>750000000</v>
      </c>
      <c r="L423" s="63" t="s">
        <v>506</v>
      </c>
      <c r="M423" s="93" t="s">
        <v>2076</v>
      </c>
      <c r="N423" s="72" t="s">
        <v>508</v>
      </c>
      <c r="O423" s="93" t="s">
        <v>222</v>
      </c>
      <c r="P423" s="93" t="s">
        <v>669</v>
      </c>
      <c r="Q423" s="63" t="s">
        <v>528</v>
      </c>
      <c r="R423" s="149">
        <v>796</v>
      </c>
      <c r="S423" s="75" t="s">
        <v>511</v>
      </c>
      <c r="T423" s="75">
        <v>25</v>
      </c>
      <c r="U423" s="73">
        <v>5976</v>
      </c>
      <c r="V423" s="77">
        <f t="shared" si="19"/>
        <v>149400</v>
      </c>
      <c r="W423" s="77">
        <f t="shared" si="20"/>
        <v>167328.00000000003</v>
      </c>
      <c r="X423" s="93"/>
      <c r="Y423" s="74">
        <v>2016</v>
      </c>
      <c r="Z423" s="94"/>
    </row>
    <row r="424" spans="3:26" s="48" customFormat="1" ht="180" customHeight="1" x14ac:dyDescent="0.25">
      <c r="C424" s="207" t="s">
        <v>2092</v>
      </c>
      <c r="D424" s="160" t="s">
        <v>501</v>
      </c>
      <c r="E424" s="135" t="s">
        <v>2077</v>
      </c>
      <c r="F424" s="93" t="s">
        <v>2078</v>
      </c>
      <c r="G424" s="369" t="s">
        <v>2079</v>
      </c>
      <c r="H424" s="163"/>
      <c r="I424" s="93" t="s">
        <v>189</v>
      </c>
      <c r="J424" s="155">
        <v>0</v>
      </c>
      <c r="K424" s="63">
        <v>750000000</v>
      </c>
      <c r="L424" s="63" t="s">
        <v>506</v>
      </c>
      <c r="M424" s="93" t="s">
        <v>2076</v>
      </c>
      <c r="N424" s="72" t="s">
        <v>508</v>
      </c>
      <c r="O424" s="93" t="s">
        <v>222</v>
      </c>
      <c r="P424" s="93" t="s">
        <v>669</v>
      </c>
      <c r="Q424" s="63" t="s">
        <v>528</v>
      </c>
      <c r="R424" s="149">
        <v>715</v>
      </c>
      <c r="S424" s="75" t="s">
        <v>1185</v>
      </c>
      <c r="T424" s="75">
        <v>25</v>
      </c>
      <c r="U424" s="73">
        <v>10950</v>
      </c>
      <c r="V424" s="77">
        <f t="shared" si="19"/>
        <v>273750</v>
      </c>
      <c r="W424" s="77">
        <f t="shared" si="20"/>
        <v>306600.00000000006</v>
      </c>
      <c r="X424" s="93"/>
      <c r="Y424" s="74">
        <v>2016</v>
      </c>
      <c r="Z424" s="94"/>
    </row>
    <row r="425" spans="3:26" s="48" customFormat="1" ht="180" customHeight="1" x14ac:dyDescent="0.25">
      <c r="C425" s="207" t="s">
        <v>2093</v>
      </c>
      <c r="D425" s="160" t="s">
        <v>501</v>
      </c>
      <c r="E425" s="135" t="s">
        <v>2080</v>
      </c>
      <c r="F425" s="93" t="s">
        <v>2081</v>
      </c>
      <c r="G425" s="94" t="s">
        <v>2082</v>
      </c>
      <c r="H425" s="94" t="s">
        <v>2083</v>
      </c>
      <c r="I425" s="93" t="s">
        <v>189</v>
      </c>
      <c r="J425" s="155">
        <v>0</v>
      </c>
      <c r="K425" s="63">
        <v>750000000</v>
      </c>
      <c r="L425" s="63" t="s">
        <v>506</v>
      </c>
      <c r="M425" s="93" t="s">
        <v>2076</v>
      </c>
      <c r="N425" s="72" t="s">
        <v>508</v>
      </c>
      <c r="O425" s="93" t="s">
        <v>222</v>
      </c>
      <c r="P425" s="93" t="s">
        <v>669</v>
      </c>
      <c r="Q425" s="63" t="s">
        <v>528</v>
      </c>
      <c r="R425" s="93">
        <v>839</v>
      </c>
      <c r="S425" s="75" t="s">
        <v>1203</v>
      </c>
      <c r="T425" s="75">
        <v>27</v>
      </c>
      <c r="U425" s="73">
        <v>8500</v>
      </c>
      <c r="V425" s="77">
        <f t="shared" si="19"/>
        <v>229500</v>
      </c>
      <c r="W425" s="77">
        <f t="shared" si="20"/>
        <v>257040.00000000003</v>
      </c>
      <c r="X425" s="93"/>
      <c r="Y425" s="74">
        <v>2016</v>
      </c>
      <c r="Z425" s="94"/>
    </row>
    <row r="426" spans="3:26" s="48" customFormat="1" ht="180" customHeight="1" x14ac:dyDescent="0.25">
      <c r="C426" s="207" t="s">
        <v>2094</v>
      </c>
      <c r="D426" s="160" t="s">
        <v>501</v>
      </c>
      <c r="E426" s="135" t="s">
        <v>2084</v>
      </c>
      <c r="F426" s="93" t="s">
        <v>2085</v>
      </c>
      <c r="G426" s="94" t="s">
        <v>2086</v>
      </c>
      <c r="H426" s="163"/>
      <c r="I426" s="93" t="s">
        <v>189</v>
      </c>
      <c r="J426" s="155">
        <v>0</v>
      </c>
      <c r="K426" s="63">
        <v>750000000</v>
      </c>
      <c r="L426" s="63" t="s">
        <v>506</v>
      </c>
      <c r="M426" s="93" t="s">
        <v>2076</v>
      </c>
      <c r="N426" s="72" t="s">
        <v>508</v>
      </c>
      <c r="O426" s="93" t="s">
        <v>222</v>
      </c>
      <c r="P426" s="93" t="s">
        <v>669</v>
      </c>
      <c r="Q426" s="63" t="s">
        <v>528</v>
      </c>
      <c r="R426" s="149">
        <v>715</v>
      </c>
      <c r="S426" s="75" t="s">
        <v>1185</v>
      </c>
      <c r="T426" s="75">
        <v>27</v>
      </c>
      <c r="U426" s="73">
        <v>1500</v>
      </c>
      <c r="V426" s="77">
        <f t="shared" si="19"/>
        <v>40500</v>
      </c>
      <c r="W426" s="77">
        <f t="shared" si="20"/>
        <v>45360.000000000007</v>
      </c>
      <c r="X426" s="93"/>
      <c r="Y426" s="74">
        <v>2016</v>
      </c>
      <c r="Z426" s="94"/>
    </row>
    <row r="427" spans="3:26" s="48" customFormat="1" ht="180" customHeight="1" x14ac:dyDescent="0.25">
      <c r="C427" s="207" t="s">
        <v>2095</v>
      </c>
      <c r="D427" s="160" t="s">
        <v>501</v>
      </c>
      <c r="E427" s="135" t="s">
        <v>2087</v>
      </c>
      <c r="F427" s="94" t="s">
        <v>2088</v>
      </c>
      <c r="G427" s="163" t="s">
        <v>2089</v>
      </c>
      <c r="H427" s="94"/>
      <c r="I427" s="93" t="s">
        <v>189</v>
      </c>
      <c r="J427" s="155">
        <v>0</v>
      </c>
      <c r="K427" s="63">
        <v>750000000</v>
      </c>
      <c r="L427" s="63" t="s">
        <v>506</v>
      </c>
      <c r="M427" s="93" t="s">
        <v>2076</v>
      </c>
      <c r="N427" s="72" t="s">
        <v>508</v>
      </c>
      <c r="O427" s="93" t="s">
        <v>222</v>
      </c>
      <c r="P427" s="93" t="s">
        <v>669</v>
      </c>
      <c r="Q427" s="63" t="s">
        <v>528</v>
      </c>
      <c r="R427" s="149">
        <v>715</v>
      </c>
      <c r="S427" s="75" t="s">
        <v>1185</v>
      </c>
      <c r="T427" s="75">
        <v>9</v>
      </c>
      <c r="U427" s="73">
        <v>9500</v>
      </c>
      <c r="V427" s="77">
        <f t="shared" si="19"/>
        <v>85500</v>
      </c>
      <c r="W427" s="77">
        <f t="shared" si="20"/>
        <v>95760.000000000015</v>
      </c>
      <c r="X427" s="93"/>
      <c r="Y427" s="74">
        <v>2016</v>
      </c>
      <c r="Z427" s="94"/>
    </row>
    <row r="428" spans="3:26" s="48" customFormat="1" ht="180" customHeight="1" x14ac:dyDescent="0.25">
      <c r="C428" s="207" t="s">
        <v>2096</v>
      </c>
      <c r="D428" s="160" t="s">
        <v>501</v>
      </c>
      <c r="E428" s="135" t="s">
        <v>1208</v>
      </c>
      <c r="F428" s="94" t="s">
        <v>1209</v>
      </c>
      <c r="G428" s="94" t="s">
        <v>1210</v>
      </c>
      <c r="H428" s="163"/>
      <c r="I428" s="93" t="s">
        <v>189</v>
      </c>
      <c r="J428" s="155">
        <v>0</v>
      </c>
      <c r="K428" s="63">
        <v>750000000</v>
      </c>
      <c r="L428" s="63" t="s">
        <v>506</v>
      </c>
      <c r="M428" s="93" t="s">
        <v>2076</v>
      </c>
      <c r="N428" s="72" t="s">
        <v>508</v>
      </c>
      <c r="O428" s="93" t="s">
        <v>222</v>
      </c>
      <c r="P428" s="93" t="s">
        <v>669</v>
      </c>
      <c r="Q428" s="63" t="s">
        <v>528</v>
      </c>
      <c r="R428" s="149">
        <v>796</v>
      </c>
      <c r="S428" s="75" t="s">
        <v>511</v>
      </c>
      <c r="T428" s="75">
        <v>25</v>
      </c>
      <c r="U428" s="73">
        <v>2000</v>
      </c>
      <c r="V428" s="77">
        <f t="shared" si="19"/>
        <v>50000</v>
      </c>
      <c r="W428" s="77">
        <f t="shared" si="20"/>
        <v>56000.000000000007</v>
      </c>
      <c r="X428" s="93"/>
      <c r="Y428" s="74">
        <v>2016</v>
      </c>
      <c r="Z428" s="94"/>
    </row>
    <row r="429" spans="3:26" s="48" customFormat="1" ht="180" customHeight="1" x14ac:dyDescent="0.25">
      <c r="C429" s="207" t="s">
        <v>2224</v>
      </c>
      <c r="D429" s="416" t="s">
        <v>172</v>
      </c>
      <c r="E429" s="416" t="s">
        <v>2197</v>
      </c>
      <c r="F429" s="416" t="s">
        <v>2198</v>
      </c>
      <c r="G429" s="416" t="s">
        <v>2199</v>
      </c>
      <c r="H429" s="416" t="s">
        <v>2200</v>
      </c>
      <c r="I429" s="416" t="s">
        <v>201</v>
      </c>
      <c r="J429" s="417">
        <v>0</v>
      </c>
      <c r="K429" s="416">
        <v>750000000</v>
      </c>
      <c r="L429" s="416" t="s">
        <v>339</v>
      </c>
      <c r="M429" s="416" t="s">
        <v>2201</v>
      </c>
      <c r="N429" s="416" t="s">
        <v>451</v>
      </c>
      <c r="O429" s="416" t="s">
        <v>222</v>
      </c>
      <c r="P429" s="416" t="s">
        <v>2202</v>
      </c>
      <c r="Q429" s="416" t="s">
        <v>452</v>
      </c>
      <c r="R429" s="418" t="s">
        <v>2203</v>
      </c>
      <c r="S429" s="416" t="s">
        <v>2204</v>
      </c>
      <c r="T429" s="416">
        <v>1</v>
      </c>
      <c r="U429" s="351">
        <v>271836.18</v>
      </c>
      <c r="V429" s="351">
        <f>T429*U429</f>
        <v>271836.18</v>
      </c>
      <c r="W429" s="351">
        <f>V429*1.12</f>
        <v>304456.52160000004</v>
      </c>
      <c r="X429" s="416"/>
      <c r="Y429" s="416">
        <v>2016</v>
      </c>
      <c r="Z429" s="416"/>
    </row>
    <row r="430" spans="3:26" s="48" customFormat="1" ht="180" customHeight="1" x14ac:dyDescent="0.25">
      <c r="C430" s="207" t="s">
        <v>2225</v>
      </c>
      <c r="D430" s="416" t="s">
        <v>172</v>
      </c>
      <c r="E430" s="416" t="s">
        <v>2205</v>
      </c>
      <c r="F430" s="416" t="s">
        <v>2206</v>
      </c>
      <c r="G430" s="416" t="s">
        <v>2207</v>
      </c>
      <c r="H430" s="416" t="s">
        <v>2208</v>
      </c>
      <c r="I430" s="416" t="s">
        <v>201</v>
      </c>
      <c r="J430" s="417">
        <v>0</v>
      </c>
      <c r="K430" s="416">
        <v>750000000</v>
      </c>
      <c r="L430" s="416" t="s">
        <v>339</v>
      </c>
      <c r="M430" s="416" t="s">
        <v>2201</v>
      </c>
      <c r="N430" s="416" t="s">
        <v>451</v>
      </c>
      <c r="O430" s="416" t="s">
        <v>222</v>
      </c>
      <c r="P430" s="416" t="s">
        <v>2202</v>
      </c>
      <c r="Q430" s="416" t="s">
        <v>452</v>
      </c>
      <c r="R430" s="418" t="s">
        <v>975</v>
      </c>
      <c r="S430" s="416" t="s">
        <v>976</v>
      </c>
      <c r="T430" s="416">
        <v>1</v>
      </c>
      <c r="U430" s="351">
        <v>2403840.6</v>
      </c>
      <c r="V430" s="351">
        <f t="shared" ref="V430:V436" si="21">T430*U430</f>
        <v>2403840.6</v>
      </c>
      <c r="W430" s="351">
        <f t="shared" ref="W430:W436" si="22">V430*1.12</f>
        <v>2692301.4720000005</v>
      </c>
      <c r="X430" s="416"/>
      <c r="Y430" s="416">
        <v>2016</v>
      </c>
      <c r="Z430" s="416"/>
    </row>
    <row r="431" spans="3:26" s="48" customFormat="1" ht="180" customHeight="1" x14ac:dyDescent="0.25">
      <c r="C431" s="207" t="s">
        <v>2226</v>
      </c>
      <c r="D431" s="416" t="s">
        <v>172</v>
      </c>
      <c r="E431" s="416" t="s">
        <v>2209</v>
      </c>
      <c r="F431" s="416" t="s">
        <v>2210</v>
      </c>
      <c r="G431" s="416" t="s">
        <v>2211</v>
      </c>
      <c r="H431" s="416" t="s">
        <v>2212</v>
      </c>
      <c r="I431" s="416" t="s">
        <v>201</v>
      </c>
      <c r="J431" s="417">
        <v>0</v>
      </c>
      <c r="K431" s="416">
        <v>750000000</v>
      </c>
      <c r="L431" s="416" t="s">
        <v>339</v>
      </c>
      <c r="M431" s="416" t="s">
        <v>2201</v>
      </c>
      <c r="N431" s="416" t="s">
        <v>451</v>
      </c>
      <c r="O431" s="416" t="s">
        <v>222</v>
      </c>
      <c r="P431" s="416" t="s">
        <v>2202</v>
      </c>
      <c r="Q431" s="416" t="s">
        <v>452</v>
      </c>
      <c r="R431" s="418" t="s">
        <v>453</v>
      </c>
      <c r="S431" s="416" t="s">
        <v>435</v>
      </c>
      <c r="T431" s="416">
        <v>2</v>
      </c>
      <c r="U431" s="351">
        <v>229488.14</v>
      </c>
      <c r="V431" s="351">
        <f t="shared" si="21"/>
        <v>458976.28</v>
      </c>
      <c r="W431" s="351">
        <f t="shared" si="22"/>
        <v>514053.43360000011</v>
      </c>
      <c r="X431" s="416"/>
      <c r="Y431" s="416">
        <v>2016</v>
      </c>
      <c r="Z431" s="416"/>
    </row>
    <row r="432" spans="3:26" s="48" customFormat="1" ht="180" customHeight="1" x14ac:dyDescent="0.25">
      <c r="C432" s="207" t="s">
        <v>2227</v>
      </c>
      <c r="D432" s="416" t="s">
        <v>172</v>
      </c>
      <c r="E432" s="416" t="s">
        <v>1015</v>
      </c>
      <c r="F432" s="416" t="s">
        <v>1016</v>
      </c>
      <c r="G432" s="416" t="s">
        <v>1017</v>
      </c>
      <c r="H432" s="416" t="s">
        <v>2213</v>
      </c>
      <c r="I432" s="416" t="s">
        <v>176</v>
      </c>
      <c r="J432" s="417">
        <v>0</v>
      </c>
      <c r="K432" s="416">
        <v>750000000</v>
      </c>
      <c r="L432" s="416" t="s">
        <v>339</v>
      </c>
      <c r="M432" s="416" t="s">
        <v>2201</v>
      </c>
      <c r="N432" s="416" t="s">
        <v>971</v>
      </c>
      <c r="O432" s="416" t="s">
        <v>222</v>
      </c>
      <c r="P432" s="416" t="s">
        <v>2183</v>
      </c>
      <c r="Q432" s="416" t="s">
        <v>452</v>
      </c>
      <c r="R432" s="418">
        <v>796</v>
      </c>
      <c r="S432" s="416" t="s">
        <v>435</v>
      </c>
      <c r="T432" s="416">
        <v>4</v>
      </c>
      <c r="U432" s="351">
        <v>1368776</v>
      </c>
      <c r="V432" s="351">
        <f t="shared" si="21"/>
        <v>5475104</v>
      </c>
      <c r="W432" s="351">
        <f t="shared" si="22"/>
        <v>6132116.4800000004</v>
      </c>
      <c r="X432" s="416"/>
      <c r="Y432" s="416">
        <v>2016</v>
      </c>
      <c r="Z432" s="416"/>
    </row>
    <row r="433" spans="3:26" s="48" customFormat="1" ht="180" customHeight="1" x14ac:dyDescent="0.25">
      <c r="C433" s="207" t="s">
        <v>2228</v>
      </c>
      <c r="D433" s="416" t="s">
        <v>172</v>
      </c>
      <c r="E433" s="416" t="s">
        <v>1015</v>
      </c>
      <c r="F433" s="416" t="s">
        <v>1016</v>
      </c>
      <c r="G433" s="416" t="s">
        <v>1017</v>
      </c>
      <c r="H433" s="416" t="s">
        <v>2213</v>
      </c>
      <c r="I433" s="416" t="s">
        <v>176</v>
      </c>
      <c r="J433" s="417">
        <v>0</v>
      </c>
      <c r="K433" s="416">
        <v>750000000</v>
      </c>
      <c r="L433" s="416" t="s">
        <v>339</v>
      </c>
      <c r="M433" s="416" t="s">
        <v>2201</v>
      </c>
      <c r="N433" s="416" t="s">
        <v>2214</v>
      </c>
      <c r="O433" s="416" t="s">
        <v>222</v>
      </c>
      <c r="P433" s="416" t="s">
        <v>2183</v>
      </c>
      <c r="Q433" s="416" t="s">
        <v>452</v>
      </c>
      <c r="R433" s="418">
        <v>796</v>
      </c>
      <c r="S433" s="416" t="s">
        <v>435</v>
      </c>
      <c r="T433" s="416">
        <v>2</v>
      </c>
      <c r="U433" s="351">
        <v>1368776</v>
      </c>
      <c r="V433" s="351">
        <f t="shared" si="21"/>
        <v>2737552</v>
      </c>
      <c r="W433" s="351">
        <f t="shared" si="22"/>
        <v>3066058.24</v>
      </c>
      <c r="X433" s="416"/>
      <c r="Y433" s="416">
        <v>2016</v>
      </c>
      <c r="Z433" s="416"/>
    </row>
    <row r="434" spans="3:26" s="48" customFormat="1" ht="180" customHeight="1" x14ac:dyDescent="0.25">
      <c r="C434" s="207" t="s">
        <v>2229</v>
      </c>
      <c r="D434" s="416" t="s">
        <v>172</v>
      </c>
      <c r="E434" s="416" t="s">
        <v>2205</v>
      </c>
      <c r="F434" s="416" t="s">
        <v>2206</v>
      </c>
      <c r="G434" s="416" t="s">
        <v>2207</v>
      </c>
      <c r="H434" s="416" t="s">
        <v>2215</v>
      </c>
      <c r="I434" s="416" t="s">
        <v>201</v>
      </c>
      <c r="J434" s="417">
        <v>0</v>
      </c>
      <c r="K434" s="416">
        <v>750000000</v>
      </c>
      <c r="L434" s="416" t="s">
        <v>339</v>
      </c>
      <c r="M434" s="416" t="s">
        <v>2201</v>
      </c>
      <c r="N434" s="416" t="s">
        <v>451</v>
      </c>
      <c r="O434" s="416" t="s">
        <v>222</v>
      </c>
      <c r="P434" s="416" t="s">
        <v>2189</v>
      </c>
      <c r="Q434" s="416" t="s">
        <v>452</v>
      </c>
      <c r="R434" s="418" t="s">
        <v>975</v>
      </c>
      <c r="S434" s="416" t="s">
        <v>976</v>
      </c>
      <c r="T434" s="416">
        <v>1</v>
      </c>
      <c r="U434" s="351">
        <v>2784000</v>
      </c>
      <c r="V434" s="351">
        <f t="shared" si="21"/>
        <v>2784000</v>
      </c>
      <c r="W434" s="351">
        <f t="shared" si="22"/>
        <v>3118080.0000000005</v>
      </c>
      <c r="X434" s="416"/>
      <c r="Y434" s="416">
        <v>2016</v>
      </c>
      <c r="Z434" s="416"/>
    </row>
    <row r="435" spans="3:26" s="48" customFormat="1" ht="180" customHeight="1" x14ac:dyDescent="0.25">
      <c r="C435" s="207" t="s">
        <v>2230</v>
      </c>
      <c r="D435" s="416" t="s">
        <v>172</v>
      </c>
      <c r="E435" s="416" t="s">
        <v>2216</v>
      </c>
      <c r="F435" s="416" t="s">
        <v>960</v>
      </c>
      <c r="G435" s="416" t="s">
        <v>2217</v>
      </c>
      <c r="H435" s="416" t="s">
        <v>2218</v>
      </c>
      <c r="I435" s="416" t="s">
        <v>201</v>
      </c>
      <c r="J435" s="417">
        <v>0</v>
      </c>
      <c r="K435" s="416">
        <v>750000000</v>
      </c>
      <c r="L435" s="416" t="s">
        <v>339</v>
      </c>
      <c r="M435" s="416" t="s">
        <v>2201</v>
      </c>
      <c r="N435" s="416" t="s">
        <v>451</v>
      </c>
      <c r="O435" s="416" t="s">
        <v>222</v>
      </c>
      <c r="P435" s="416" t="s">
        <v>2189</v>
      </c>
      <c r="Q435" s="416" t="s">
        <v>452</v>
      </c>
      <c r="R435" s="418" t="s">
        <v>2219</v>
      </c>
      <c r="S435" s="416" t="s">
        <v>976</v>
      </c>
      <c r="T435" s="416">
        <v>2</v>
      </c>
      <c r="U435" s="351">
        <v>356250</v>
      </c>
      <c r="V435" s="351">
        <f t="shared" si="21"/>
        <v>712500</v>
      </c>
      <c r="W435" s="351">
        <f t="shared" si="22"/>
        <v>798000.00000000012</v>
      </c>
      <c r="X435" s="416"/>
      <c r="Y435" s="416">
        <v>2016</v>
      </c>
      <c r="Z435" s="416"/>
    </row>
    <row r="436" spans="3:26" s="48" customFormat="1" ht="180" customHeight="1" x14ac:dyDescent="0.25">
      <c r="C436" s="207" t="s">
        <v>2231</v>
      </c>
      <c r="D436" s="416" t="s">
        <v>172</v>
      </c>
      <c r="E436" s="416" t="s">
        <v>2220</v>
      </c>
      <c r="F436" s="416" t="s">
        <v>2221</v>
      </c>
      <c r="G436" s="416" t="s">
        <v>2222</v>
      </c>
      <c r="H436" s="416" t="s">
        <v>2223</v>
      </c>
      <c r="I436" s="416" t="s">
        <v>201</v>
      </c>
      <c r="J436" s="417">
        <v>0</v>
      </c>
      <c r="K436" s="416">
        <v>750000000</v>
      </c>
      <c r="L436" s="416" t="s">
        <v>339</v>
      </c>
      <c r="M436" s="416" t="s">
        <v>2201</v>
      </c>
      <c r="N436" s="416" t="s">
        <v>451</v>
      </c>
      <c r="O436" s="416" t="s">
        <v>222</v>
      </c>
      <c r="P436" s="416" t="s">
        <v>2189</v>
      </c>
      <c r="Q436" s="416" t="s">
        <v>452</v>
      </c>
      <c r="R436" s="418">
        <v>796</v>
      </c>
      <c r="S436" s="416" t="s">
        <v>435</v>
      </c>
      <c r="T436" s="416">
        <v>3</v>
      </c>
      <c r="U436" s="351">
        <v>520000</v>
      </c>
      <c r="V436" s="351">
        <f t="shared" si="21"/>
        <v>1560000</v>
      </c>
      <c r="W436" s="351">
        <f t="shared" si="22"/>
        <v>1747200.0000000002</v>
      </c>
      <c r="X436" s="416"/>
      <c r="Y436" s="416">
        <v>2016</v>
      </c>
      <c r="Z436" s="416"/>
    </row>
    <row r="437" spans="3:26" s="48" customFormat="1" ht="27.75" customHeight="1" x14ac:dyDescent="0.25">
      <c r="C437" s="468" t="s">
        <v>24</v>
      </c>
      <c r="D437" s="46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54">
        <f>SUM(V48:V436)</f>
        <v>1151029274.2325001</v>
      </c>
      <c r="W437" s="54">
        <f>SUM(W48:W436)</f>
        <v>1289152787.1391983</v>
      </c>
      <c r="X437" s="49"/>
      <c r="Y437" s="59"/>
      <c r="Z437" s="49"/>
    </row>
    <row r="438" spans="3:26" s="48" customFormat="1" ht="12.75" x14ac:dyDescent="0.25">
      <c r="C438" s="479" t="s">
        <v>30</v>
      </c>
      <c r="D438" s="480"/>
      <c r="E438" s="480"/>
      <c r="F438" s="480"/>
      <c r="G438" s="480"/>
      <c r="H438" s="480"/>
      <c r="I438" s="480"/>
      <c r="J438" s="480"/>
      <c r="K438" s="480"/>
      <c r="L438" s="480"/>
      <c r="M438" s="480"/>
      <c r="N438" s="480"/>
      <c r="O438" s="480"/>
      <c r="P438" s="480"/>
      <c r="Q438" s="480"/>
      <c r="R438" s="480"/>
      <c r="S438" s="480"/>
      <c r="T438" s="480"/>
      <c r="U438" s="480"/>
      <c r="V438" s="480"/>
      <c r="W438" s="480"/>
      <c r="X438" s="480"/>
      <c r="Y438" s="480"/>
      <c r="Z438" s="481"/>
    </row>
    <row r="439" spans="3:26" s="48" customFormat="1" ht="132" customHeight="1" x14ac:dyDescent="0.2">
      <c r="C439" s="92" t="s">
        <v>35</v>
      </c>
      <c r="D439" s="63" t="s">
        <v>172</v>
      </c>
      <c r="E439" s="93" t="s">
        <v>173</v>
      </c>
      <c r="F439" s="94" t="s">
        <v>174</v>
      </c>
      <c r="G439" s="94" t="s">
        <v>174</v>
      </c>
      <c r="H439" s="94" t="s">
        <v>175</v>
      </c>
      <c r="I439" s="94" t="s">
        <v>176</v>
      </c>
      <c r="J439" s="95">
        <v>1</v>
      </c>
      <c r="K439" s="94">
        <v>750000000</v>
      </c>
      <c r="L439" s="56" t="s">
        <v>177</v>
      </c>
      <c r="M439" s="94" t="s">
        <v>178</v>
      </c>
      <c r="N439" s="94" t="s">
        <v>179</v>
      </c>
      <c r="O439" s="96"/>
      <c r="P439" s="94" t="s">
        <v>180</v>
      </c>
      <c r="Q439" s="71" t="s">
        <v>181</v>
      </c>
      <c r="R439" s="96"/>
      <c r="S439" s="96"/>
      <c r="T439" s="96"/>
      <c r="U439" s="96"/>
      <c r="V439" s="97">
        <v>27442520</v>
      </c>
      <c r="W439" s="98">
        <v>30735622.399999999</v>
      </c>
      <c r="X439" s="96"/>
      <c r="Y439" s="99">
        <v>2015</v>
      </c>
      <c r="Z439" s="94"/>
    </row>
    <row r="440" spans="3:26" s="48" customFormat="1" ht="120" customHeight="1" x14ac:dyDescent="0.25">
      <c r="C440" s="194" t="s">
        <v>1703</v>
      </c>
      <c r="D440" s="195" t="s">
        <v>172</v>
      </c>
      <c r="E440" s="160" t="s">
        <v>182</v>
      </c>
      <c r="F440" s="94" t="s">
        <v>183</v>
      </c>
      <c r="G440" s="94" t="s">
        <v>183</v>
      </c>
      <c r="H440" s="94" t="s">
        <v>816</v>
      </c>
      <c r="I440" s="94" t="s">
        <v>184</v>
      </c>
      <c r="J440" s="196">
        <v>1</v>
      </c>
      <c r="K440" s="197">
        <v>750000000</v>
      </c>
      <c r="L440" s="198" t="s">
        <v>177</v>
      </c>
      <c r="M440" s="197" t="s">
        <v>178</v>
      </c>
      <c r="N440" s="197" t="s">
        <v>185</v>
      </c>
      <c r="O440" s="197"/>
      <c r="P440" s="197" t="s">
        <v>817</v>
      </c>
      <c r="Q440" s="199" t="s">
        <v>818</v>
      </c>
      <c r="R440" s="200"/>
      <c r="S440" s="200"/>
      <c r="T440" s="200"/>
      <c r="U440" s="200"/>
      <c r="V440" s="201">
        <v>0</v>
      </c>
      <c r="W440" s="202">
        <v>0</v>
      </c>
      <c r="X440" s="203"/>
      <c r="Y440" s="200">
        <v>2015</v>
      </c>
      <c r="Z440" s="347" t="s">
        <v>819</v>
      </c>
    </row>
    <row r="441" spans="3:26" s="48" customFormat="1" ht="120" customHeight="1" x14ac:dyDescent="0.25">
      <c r="C441" s="194" t="s">
        <v>1702</v>
      </c>
      <c r="D441" s="195" t="s">
        <v>172</v>
      </c>
      <c r="E441" s="160" t="s">
        <v>182</v>
      </c>
      <c r="F441" s="94" t="s">
        <v>183</v>
      </c>
      <c r="G441" s="94" t="s">
        <v>183</v>
      </c>
      <c r="H441" s="94" t="s">
        <v>816</v>
      </c>
      <c r="I441" s="94" t="s">
        <v>184</v>
      </c>
      <c r="J441" s="196">
        <v>1</v>
      </c>
      <c r="K441" s="197">
        <v>750000000</v>
      </c>
      <c r="L441" s="198" t="s">
        <v>177</v>
      </c>
      <c r="M441" s="197" t="s">
        <v>241</v>
      </c>
      <c r="N441" s="197" t="s">
        <v>185</v>
      </c>
      <c r="O441" s="197"/>
      <c r="P441" s="197" t="s">
        <v>820</v>
      </c>
      <c r="Q441" s="199" t="s">
        <v>818</v>
      </c>
      <c r="R441" s="200"/>
      <c r="S441" s="200"/>
      <c r="T441" s="200"/>
      <c r="U441" s="200"/>
      <c r="V441" s="201">
        <v>0</v>
      </c>
      <c r="W441" s="202">
        <v>0</v>
      </c>
      <c r="X441" s="203"/>
      <c r="Y441" s="200">
        <v>2016</v>
      </c>
      <c r="Z441" s="347" t="s">
        <v>1079</v>
      </c>
    </row>
    <row r="442" spans="3:26" s="48" customFormat="1" ht="120" customHeight="1" x14ac:dyDescent="0.25">
      <c r="C442" s="194" t="s">
        <v>1701</v>
      </c>
      <c r="D442" s="195" t="s">
        <v>172</v>
      </c>
      <c r="E442" s="160" t="s">
        <v>182</v>
      </c>
      <c r="F442" s="94" t="s">
        <v>183</v>
      </c>
      <c r="G442" s="94" t="s">
        <v>183</v>
      </c>
      <c r="H442" s="94" t="s">
        <v>816</v>
      </c>
      <c r="I442" s="94" t="s">
        <v>184</v>
      </c>
      <c r="J442" s="196">
        <v>1</v>
      </c>
      <c r="K442" s="197">
        <v>750000000</v>
      </c>
      <c r="L442" s="198" t="s">
        <v>177</v>
      </c>
      <c r="M442" s="197" t="s">
        <v>766</v>
      </c>
      <c r="N442" s="197" t="s">
        <v>185</v>
      </c>
      <c r="O442" s="197"/>
      <c r="P442" s="197" t="s">
        <v>1700</v>
      </c>
      <c r="Q442" s="199" t="s">
        <v>818</v>
      </c>
      <c r="R442" s="200"/>
      <c r="S442" s="200"/>
      <c r="T442" s="200"/>
      <c r="U442" s="200"/>
      <c r="V442" s="201">
        <v>0</v>
      </c>
      <c r="W442" s="202">
        <v>0</v>
      </c>
      <c r="X442" s="203"/>
      <c r="Y442" s="200">
        <v>2016</v>
      </c>
      <c r="Z442" s="347" t="s">
        <v>829</v>
      </c>
    </row>
    <row r="443" spans="3:26" s="48" customFormat="1" ht="120" customHeight="1" x14ac:dyDescent="0.25">
      <c r="C443" s="194" t="s">
        <v>1831</v>
      </c>
      <c r="D443" s="195" t="s">
        <v>172</v>
      </c>
      <c r="E443" s="160" t="s">
        <v>182</v>
      </c>
      <c r="F443" s="94" t="s">
        <v>183</v>
      </c>
      <c r="G443" s="94" t="s">
        <v>183</v>
      </c>
      <c r="H443" s="94" t="s">
        <v>816</v>
      </c>
      <c r="I443" s="94" t="s">
        <v>184</v>
      </c>
      <c r="J443" s="196">
        <v>1</v>
      </c>
      <c r="K443" s="197">
        <v>750000000</v>
      </c>
      <c r="L443" s="198" t="s">
        <v>177</v>
      </c>
      <c r="M443" s="197" t="s">
        <v>1829</v>
      </c>
      <c r="N443" s="197" t="s">
        <v>185</v>
      </c>
      <c r="O443" s="197"/>
      <c r="P443" s="197" t="s">
        <v>1830</v>
      </c>
      <c r="Q443" s="199" t="s">
        <v>818</v>
      </c>
      <c r="R443" s="200"/>
      <c r="S443" s="200"/>
      <c r="T443" s="200"/>
      <c r="U443" s="200"/>
      <c r="V443" s="201">
        <v>0</v>
      </c>
      <c r="W443" s="202">
        <v>0</v>
      </c>
      <c r="X443" s="203"/>
      <c r="Y443" s="200">
        <v>2016</v>
      </c>
      <c r="Z443" s="347" t="s">
        <v>829</v>
      </c>
    </row>
    <row r="444" spans="3:26" s="48" customFormat="1" ht="120" customHeight="1" x14ac:dyDescent="0.2">
      <c r="C444" s="194" t="s">
        <v>2298</v>
      </c>
      <c r="D444" s="195" t="s">
        <v>172</v>
      </c>
      <c r="E444" s="160" t="s">
        <v>182</v>
      </c>
      <c r="F444" s="94" t="s">
        <v>183</v>
      </c>
      <c r="G444" s="94" t="s">
        <v>183</v>
      </c>
      <c r="H444" s="94" t="s">
        <v>816</v>
      </c>
      <c r="I444" s="94" t="s">
        <v>184</v>
      </c>
      <c r="J444" s="196">
        <v>1</v>
      </c>
      <c r="K444" s="197">
        <v>750000000</v>
      </c>
      <c r="L444" s="198" t="s">
        <v>177</v>
      </c>
      <c r="M444" s="197" t="s">
        <v>2161</v>
      </c>
      <c r="N444" s="197" t="s">
        <v>185</v>
      </c>
      <c r="O444" s="197"/>
      <c r="P444" s="197" t="s">
        <v>2297</v>
      </c>
      <c r="Q444" s="199" t="s">
        <v>818</v>
      </c>
      <c r="R444" s="200"/>
      <c r="S444" s="200"/>
      <c r="T444" s="200"/>
      <c r="U444" s="200"/>
      <c r="V444" s="204">
        <v>8360000</v>
      </c>
      <c r="W444" s="202">
        <f>V444*1.12</f>
        <v>9363200</v>
      </c>
      <c r="X444" s="203"/>
      <c r="Y444" s="200">
        <v>2016</v>
      </c>
      <c r="Z444" s="404"/>
    </row>
    <row r="445" spans="3:26" s="48" customFormat="1" ht="162" customHeight="1" x14ac:dyDescent="0.25">
      <c r="C445" s="100" t="s">
        <v>36</v>
      </c>
      <c r="D445" s="49" t="s">
        <v>172</v>
      </c>
      <c r="E445" s="49" t="s">
        <v>238</v>
      </c>
      <c r="F445" s="49" t="s">
        <v>239</v>
      </c>
      <c r="G445" s="49" t="s">
        <v>239</v>
      </c>
      <c r="H445" s="49" t="s">
        <v>240</v>
      </c>
      <c r="I445" s="49" t="s">
        <v>176</v>
      </c>
      <c r="J445" s="69">
        <v>0.5</v>
      </c>
      <c r="K445" s="49">
        <v>750000000</v>
      </c>
      <c r="L445" s="56" t="s">
        <v>177</v>
      </c>
      <c r="M445" s="49" t="s">
        <v>241</v>
      </c>
      <c r="N445" s="101" t="s">
        <v>242</v>
      </c>
      <c r="O445" s="102"/>
      <c r="P445" s="49" t="s">
        <v>243</v>
      </c>
      <c r="Q445" s="49" t="s">
        <v>244</v>
      </c>
      <c r="R445" s="102"/>
      <c r="S445" s="102"/>
      <c r="T445" s="102"/>
      <c r="U445" s="102"/>
      <c r="V445" s="232">
        <v>0</v>
      </c>
      <c r="W445" s="232">
        <v>0</v>
      </c>
      <c r="X445" s="102"/>
      <c r="Y445" s="49">
        <v>2016</v>
      </c>
      <c r="Z445" s="49">
        <v>12</v>
      </c>
    </row>
    <row r="446" spans="3:26" s="48" customFormat="1" ht="162" customHeight="1" x14ac:dyDescent="0.25">
      <c r="C446" s="215" t="s">
        <v>1089</v>
      </c>
      <c r="D446" s="49" t="s">
        <v>172</v>
      </c>
      <c r="E446" s="49" t="s">
        <v>238</v>
      </c>
      <c r="F446" s="49" t="s">
        <v>239</v>
      </c>
      <c r="G446" s="49" t="s">
        <v>239</v>
      </c>
      <c r="H446" s="49" t="s">
        <v>240</v>
      </c>
      <c r="I446" s="49" t="s">
        <v>176</v>
      </c>
      <c r="J446" s="69">
        <v>0.5</v>
      </c>
      <c r="K446" s="49">
        <v>750000000</v>
      </c>
      <c r="L446" s="56" t="s">
        <v>177</v>
      </c>
      <c r="M446" s="49" t="s">
        <v>241</v>
      </c>
      <c r="N446" s="101" t="s">
        <v>1088</v>
      </c>
      <c r="O446" s="102"/>
      <c r="P446" s="49" t="s">
        <v>243</v>
      </c>
      <c r="Q446" s="49" t="s">
        <v>244</v>
      </c>
      <c r="R446" s="102"/>
      <c r="S446" s="102"/>
      <c r="T446" s="102"/>
      <c r="U446" s="102"/>
      <c r="V446" s="103">
        <v>10647150</v>
      </c>
      <c r="W446" s="104">
        <f>V446*1.12</f>
        <v>11924808.000000002</v>
      </c>
      <c r="X446" s="102"/>
      <c r="Y446" s="49">
        <v>2016</v>
      </c>
      <c r="Z446" s="49"/>
    </row>
    <row r="447" spans="3:26" s="48" customFormat="1" ht="147.75" customHeight="1" x14ac:dyDescent="0.25">
      <c r="C447" s="100" t="s">
        <v>37</v>
      </c>
      <c r="D447" s="49" t="s">
        <v>172</v>
      </c>
      <c r="E447" s="49" t="s">
        <v>238</v>
      </c>
      <c r="F447" s="49" t="s">
        <v>239</v>
      </c>
      <c r="G447" s="49" t="s">
        <v>239</v>
      </c>
      <c r="H447" s="49" t="s">
        <v>245</v>
      </c>
      <c r="I447" s="49" t="s">
        <v>176</v>
      </c>
      <c r="J447" s="69">
        <v>0.5</v>
      </c>
      <c r="K447" s="49">
        <v>750000000</v>
      </c>
      <c r="L447" s="56" t="s">
        <v>177</v>
      </c>
      <c r="M447" s="49" t="s">
        <v>241</v>
      </c>
      <c r="N447" s="101" t="s">
        <v>246</v>
      </c>
      <c r="O447" s="102"/>
      <c r="P447" s="49" t="s">
        <v>243</v>
      </c>
      <c r="Q447" s="49" t="s">
        <v>244</v>
      </c>
      <c r="R447" s="102"/>
      <c r="S447" s="102"/>
      <c r="T447" s="102"/>
      <c r="U447" s="102"/>
      <c r="V447" s="232">
        <v>0</v>
      </c>
      <c r="W447" s="232">
        <v>0</v>
      </c>
      <c r="X447" s="102"/>
      <c r="Y447" s="49">
        <v>2016</v>
      </c>
      <c r="Z447" s="49">
        <v>12</v>
      </c>
    </row>
    <row r="448" spans="3:26" s="48" customFormat="1" ht="147.75" customHeight="1" x14ac:dyDescent="0.25">
      <c r="C448" s="215" t="s">
        <v>1091</v>
      </c>
      <c r="D448" s="49" t="s">
        <v>172</v>
      </c>
      <c r="E448" s="49" t="s">
        <v>238</v>
      </c>
      <c r="F448" s="49" t="s">
        <v>239</v>
      </c>
      <c r="G448" s="49" t="s">
        <v>239</v>
      </c>
      <c r="H448" s="49" t="s">
        <v>245</v>
      </c>
      <c r="I448" s="49" t="s">
        <v>176</v>
      </c>
      <c r="J448" s="69">
        <v>0.5</v>
      </c>
      <c r="K448" s="49">
        <v>750000000</v>
      </c>
      <c r="L448" s="56" t="s">
        <v>177</v>
      </c>
      <c r="M448" s="49" t="s">
        <v>241</v>
      </c>
      <c r="N448" s="101" t="s">
        <v>1090</v>
      </c>
      <c r="O448" s="102"/>
      <c r="P448" s="49" t="s">
        <v>243</v>
      </c>
      <c r="Q448" s="49" t="s">
        <v>244</v>
      </c>
      <c r="R448" s="102"/>
      <c r="S448" s="102"/>
      <c r="T448" s="102"/>
      <c r="U448" s="102"/>
      <c r="V448" s="54">
        <v>4438613.12</v>
      </c>
      <c r="W448" s="54">
        <f>V448*1.12</f>
        <v>4971246.6944000004</v>
      </c>
      <c r="X448" s="102"/>
      <c r="Y448" s="49">
        <v>2016</v>
      </c>
      <c r="Z448" s="49"/>
    </row>
    <row r="449" spans="3:26" s="48" customFormat="1" ht="276" customHeight="1" x14ac:dyDescent="0.25">
      <c r="C449" s="100" t="s">
        <v>87</v>
      </c>
      <c r="D449" s="271" t="s">
        <v>247</v>
      </c>
      <c r="E449" s="272" t="s">
        <v>248</v>
      </c>
      <c r="F449" s="272" t="s">
        <v>249</v>
      </c>
      <c r="G449" s="272" t="s">
        <v>250</v>
      </c>
      <c r="H449" s="273" t="s">
        <v>251</v>
      </c>
      <c r="I449" s="274" t="s">
        <v>176</v>
      </c>
      <c r="J449" s="275">
        <v>0.5</v>
      </c>
      <c r="K449" s="271">
        <v>750000000</v>
      </c>
      <c r="L449" s="276" t="s">
        <v>252</v>
      </c>
      <c r="M449" s="276" t="s">
        <v>241</v>
      </c>
      <c r="N449" s="277" t="s">
        <v>253</v>
      </c>
      <c r="O449" s="271"/>
      <c r="P449" s="278" t="s">
        <v>254</v>
      </c>
      <c r="Q449" s="271" t="s">
        <v>255</v>
      </c>
      <c r="R449" s="271"/>
      <c r="S449" s="271"/>
      <c r="T449" s="271"/>
      <c r="U449" s="279"/>
      <c r="V449" s="279">
        <v>0</v>
      </c>
      <c r="W449" s="279">
        <v>0</v>
      </c>
      <c r="X449" s="271"/>
      <c r="Y449" s="271">
        <v>2016</v>
      </c>
      <c r="Z449" s="271" t="s">
        <v>1627</v>
      </c>
    </row>
    <row r="450" spans="3:26" s="48" customFormat="1" ht="276" customHeight="1" x14ac:dyDescent="0.25">
      <c r="C450" s="337" t="s">
        <v>1630</v>
      </c>
      <c r="D450" s="329" t="s">
        <v>247</v>
      </c>
      <c r="E450" s="340" t="s">
        <v>248</v>
      </c>
      <c r="F450" s="340" t="s">
        <v>249</v>
      </c>
      <c r="G450" s="340" t="s">
        <v>250</v>
      </c>
      <c r="H450" s="105" t="s">
        <v>251</v>
      </c>
      <c r="I450" s="341" t="s">
        <v>176</v>
      </c>
      <c r="J450" s="342">
        <v>0.5</v>
      </c>
      <c r="K450" s="329">
        <v>750000000</v>
      </c>
      <c r="L450" s="333" t="s">
        <v>252</v>
      </c>
      <c r="M450" s="333" t="s">
        <v>642</v>
      </c>
      <c r="N450" s="101" t="s">
        <v>1628</v>
      </c>
      <c r="O450" s="49"/>
      <c r="P450" s="344" t="s">
        <v>243</v>
      </c>
      <c r="Q450" s="329" t="s">
        <v>1629</v>
      </c>
      <c r="R450" s="49"/>
      <c r="S450" s="49"/>
      <c r="T450" s="49"/>
      <c r="U450" s="54"/>
      <c r="V450" s="331">
        <v>0</v>
      </c>
      <c r="W450" s="331">
        <v>0</v>
      </c>
      <c r="X450" s="343"/>
      <c r="Y450" s="329">
        <v>2016</v>
      </c>
      <c r="Z450" s="329" t="s">
        <v>1739</v>
      </c>
    </row>
    <row r="451" spans="3:26" s="48" customFormat="1" ht="276" customHeight="1" x14ac:dyDescent="0.25">
      <c r="C451" s="337" t="s">
        <v>1821</v>
      </c>
      <c r="D451" s="329" t="s">
        <v>247</v>
      </c>
      <c r="E451" s="340" t="s">
        <v>248</v>
      </c>
      <c r="F451" s="340" t="s">
        <v>249</v>
      </c>
      <c r="G451" s="340" t="s">
        <v>250</v>
      </c>
      <c r="H451" s="105" t="s">
        <v>251</v>
      </c>
      <c r="I451" s="341" t="s">
        <v>176</v>
      </c>
      <c r="J451" s="342">
        <v>0.5</v>
      </c>
      <c r="K451" s="329">
        <v>750000000</v>
      </c>
      <c r="L451" s="333" t="s">
        <v>252</v>
      </c>
      <c r="M451" s="333" t="s">
        <v>1819</v>
      </c>
      <c r="N451" s="101" t="s">
        <v>1628</v>
      </c>
      <c r="O451" s="49"/>
      <c r="P451" s="344" t="s">
        <v>1820</v>
      </c>
      <c r="Q451" s="329" t="s">
        <v>1629</v>
      </c>
      <c r="R451" s="49"/>
      <c r="S451" s="49"/>
      <c r="T451" s="54"/>
      <c r="U451" s="54"/>
      <c r="V451" s="331">
        <v>129879116.64</v>
      </c>
      <c r="W451" s="331">
        <v>145464610.63999999</v>
      </c>
      <c r="X451" s="329"/>
      <c r="Y451" s="329">
        <v>2016</v>
      </c>
      <c r="Z451" s="329"/>
    </row>
    <row r="452" spans="3:26" s="48" customFormat="1" ht="147.75" customHeight="1" x14ac:dyDescent="0.25">
      <c r="C452" s="100" t="s">
        <v>88</v>
      </c>
      <c r="D452" s="63" t="s">
        <v>501</v>
      </c>
      <c r="E452" s="63" t="s">
        <v>534</v>
      </c>
      <c r="F452" s="63" t="s">
        <v>535</v>
      </c>
      <c r="G452" s="63" t="s">
        <v>535</v>
      </c>
      <c r="H452" s="63" t="s">
        <v>536</v>
      </c>
      <c r="I452" s="70" t="s">
        <v>189</v>
      </c>
      <c r="J452" s="71">
        <v>0.8</v>
      </c>
      <c r="K452" s="63">
        <v>750000000</v>
      </c>
      <c r="L452" s="63" t="s">
        <v>506</v>
      </c>
      <c r="M452" s="70" t="s">
        <v>396</v>
      </c>
      <c r="N452" s="63" t="s">
        <v>177</v>
      </c>
      <c r="O452" s="73"/>
      <c r="P452" s="108" t="s">
        <v>537</v>
      </c>
      <c r="Q452" s="63" t="s">
        <v>538</v>
      </c>
      <c r="R452" s="74"/>
      <c r="S452" s="74"/>
      <c r="T452" s="74"/>
      <c r="U452" s="77"/>
      <c r="V452" s="77">
        <v>1746000</v>
      </c>
      <c r="W452" s="77">
        <v>1955520</v>
      </c>
      <c r="X452" s="63"/>
      <c r="Y452" s="78">
        <v>2015</v>
      </c>
      <c r="Z452" s="73"/>
    </row>
    <row r="453" spans="3:26" s="48" customFormat="1" ht="186" customHeight="1" x14ac:dyDescent="0.25">
      <c r="C453" s="100" t="s">
        <v>92</v>
      </c>
      <c r="D453" s="63" t="s">
        <v>501</v>
      </c>
      <c r="E453" s="63" t="s">
        <v>539</v>
      </c>
      <c r="F453" s="63" t="s">
        <v>540</v>
      </c>
      <c r="G453" s="63" t="s">
        <v>540</v>
      </c>
      <c r="H453" s="63" t="s">
        <v>541</v>
      </c>
      <c r="I453" s="70" t="s">
        <v>189</v>
      </c>
      <c r="J453" s="71">
        <v>0.8</v>
      </c>
      <c r="K453" s="63">
        <v>750000000</v>
      </c>
      <c r="L453" s="63" t="s">
        <v>506</v>
      </c>
      <c r="M453" s="70" t="s">
        <v>396</v>
      </c>
      <c r="N453" s="63" t="s">
        <v>177</v>
      </c>
      <c r="O453" s="73"/>
      <c r="P453" s="108" t="s">
        <v>537</v>
      </c>
      <c r="Q453" s="63" t="s">
        <v>538</v>
      </c>
      <c r="R453" s="74"/>
      <c r="S453" s="74"/>
      <c r="T453" s="74"/>
      <c r="U453" s="77"/>
      <c r="V453" s="77">
        <v>1706677</v>
      </c>
      <c r="W453" s="77">
        <v>1911478.24</v>
      </c>
      <c r="X453" s="63"/>
      <c r="Y453" s="78">
        <v>2015</v>
      </c>
      <c r="Z453" s="73"/>
    </row>
    <row r="454" spans="3:26" s="48" customFormat="1" ht="223.5" customHeight="1" x14ac:dyDescent="0.25">
      <c r="C454" s="100" t="s">
        <v>93</v>
      </c>
      <c r="D454" s="63" t="s">
        <v>501</v>
      </c>
      <c r="E454" s="63" t="s">
        <v>542</v>
      </c>
      <c r="F454" s="63" t="s">
        <v>543</v>
      </c>
      <c r="G454" s="63" t="s">
        <v>544</v>
      </c>
      <c r="H454" s="63" t="s">
        <v>545</v>
      </c>
      <c r="I454" s="70" t="s">
        <v>189</v>
      </c>
      <c r="J454" s="71">
        <v>0.8</v>
      </c>
      <c r="K454" s="63">
        <v>750000000</v>
      </c>
      <c r="L454" s="63" t="s">
        <v>506</v>
      </c>
      <c r="M454" s="70" t="s">
        <v>396</v>
      </c>
      <c r="N454" s="63" t="s">
        <v>177</v>
      </c>
      <c r="O454" s="73"/>
      <c r="P454" s="108" t="s">
        <v>537</v>
      </c>
      <c r="Q454" s="63" t="s">
        <v>538</v>
      </c>
      <c r="R454" s="74"/>
      <c r="S454" s="74"/>
      <c r="T454" s="74"/>
      <c r="U454" s="77"/>
      <c r="V454" s="77">
        <v>1750000</v>
      </c>
      <c r="W454" s="77">
        <v>1960000</v>
      </c>
      <c r="X454" s="63"/>
      <c r="Y454" s="78">
        <v>2015</v>
      </c>
      <c r="Z454" s="73"/>
    </row>
    <row r="455" spans="3:26" s="48" customFormat="1" ht="223.5" customHeight="1" x14ac:dyDescent="0.25">
      <c r="C455" s="100" t="s">
        <v>94</v>
      </c>
      <c r="D455" s="63" t="s">
        <v>172</v>
      </c>
      <c r="E455" s="63" t="s">
        <v>605</v>
      </c>
      <c r="F455" s="63" t="s">
        <v>606</v>
      </c>
      <c r="G455" s="63" t="s">
        <v>606</v>
      </c>
      <c r="H455" s="63" t="s">
        <v>607</v>
      </c>
      <c r="I455" s="70" t="s">
        <v>189</v>
      </c>
      <c r="J455" s="71">
        <v>0.8</v>
      </c>
      <c r="K455" s="63">
        <v>750000000</v>
      </c>
      <c r="L455" s="63" t="s">
        <v>506</v>
      </c>
      <c r="M455" s="70" t="s">
        <v>396</v>
      </c>
      <c r="N455" s="63" t="s">
        <v>177</v>
      </c>
      <c r="O455" s="73"/>
      <c r="P455" s="108" t="s">
        <v>537</v>
      </c>
      <c r="Q455" s="63" t="s">
        <v>538</v>
      </c>
      <c r="R455" s="74"/>
      <c r="S455" s="74"/>
      <c r="T455" s="74"/>
      <c r="U455" s="77"/>
      <c r="V455" s="77">
        <v>1748000</v>
      </c>
      <c r="W455" s="77">
        <f>V455*1.12</f>
        <v>1957760.0000000002</v>
      </c>
      <c r="X455" s="63"/>
      <c r="Y455" s="74">
        <v>2015</v>
      </c>
      <c r="Z455" s="73"/>
    </row>
    <row r="456" spans="3:26" s="48" customFormat="1" ht="223.5" customHeight="1" x14ac:dyDescent="0.25">
      <c r="C456" s="100" t="s">
        <v>95</v>
      </c>
      <c r="D456" s="63" t="s">
        <v>172</v>
      </c>
      <c r="E456" s="63" t="s">
        <v>608</v>
      </c>
      <c r="F456" s="63" t="s">
        <v>609</v>
      </c>
      <c r="G456" s="63" t="s">
        <v>609</v>
      </c>
      <c r="H456" s="63" t="s">
        <v>610</v>
      </c>
      <c r="I456" s="70" t="s">
        <v>189</v>
      </c>
      <c r="J456" s="71">
        <v>0.8</v>
      </c>
      <c r="K456" s="63">
        <v>750000000</v>
      </c>
      <c r="L456" s="63" t="s">
        <v>506</v>
      </c>
      <c r="M456" s="70" t="s">
        <v>396</v>
      </c>
      <c r="N456" s="63" t="s">
        <v>177</v>
      </c>
      <c r="O456" s="73"/>
      <c r="P456" s="108" t="s">
        <v>537</v>
      </c>
      <c r="Q456" s="63" t="s">
        <v>538</v>
      </c>
      <c r="R456" s="74"/>
      <c r="S456" s="74"/>
      <c r="T456" s="74"/>
      <c r="U456" s="77"/>
      <c r="V456" s="77">
        <v>1582708</v>
      </c>
      <c r="W456" s="77">
        <f>V456*1.12</f>
        <v>1772632.9600000002</v>
      </c>
      <c r="X456" s="63"/>
      <c r="Y456" s="74">
        <v>2015</v>
      </c>
      <c r="Z456" s="73"/>
    </row>
    <row r="457" spans="3:26" s="48" customFormat="1" ht="181.5" customHeight="1" x14ac:dyDescent="0.2">
      <c r="C457" s="100" t="s">
        <v>96</v>
      </c>
      <c r="D457" s="63" t="s">
        <v>501</v>
      </c>
      <c r="E457" s="63" t="s">
        <v>546</v>
      </c>
      <c r="F457" s="63" t="s">
        <v>547</v>
      </c>
      <c r="G457" s="63" t="s">
        <v>547</v>
      </c>
      <c r="H457" s="63" t="s">
        <v>548</v>
      </c>
      <c r="I457" s="70" t="s">
        <v>189</v>
      </c>
      <c r="J457" s="71">
        <v>0.8</v>
      </c>
      <c r="K457" s="63">
        <v>750000000</v>
      </c>
      <c r="L457" s="63" t="s">
        <v>506</v>
      </c>
      <c r="M457" s="70" t="s">
        <v>396</v>
      </c>
      <c r="N457" s="63" t="s">
        <v>177</v>
      </c>
      <c r="O457" s="73"/>
      <c r="P457" s="108" t="s">
        <v>537</v>
      </c>
      <c r="Q457" s="63" t="s">
        <v>538</v>
      </c>
      <c r="R457" s="74"/>
      <c r="S457" s="74"/>
      <c r="T457" s="74"/>
      <c r="U457" s="77"/>
      <c r="V457" s="77">
        <v>4000000</v>
      </c>
      <c r="W457" s="77">
        <v>4480000</v>
      </c>
      <c r="X457" s="45"/>
      <c r="Y457" s="78">
        <v>2015</v>
      </c>
      <c r="Z457" s="73"/>
    </row>
    <row r="458" spans="3:26" s="48" customFormat="1" ht="202.5" customHeight="1" x14ac:dyDescent="0.2">
      <c r="C458" s="100" t="s">
        <v>611</v>
      </c>
      <c r="D458" s="63" t="s">
        <v>501</v>
      </c>
      <c r="E458" s="63" t="s">
        <v>549</v>
      </c>
      <c r="F458" s="63" t="s">
        <v>550</v>
      </c>
      <c r="G458" s="63" t="s">
        <v>550</v>
      </c>
      <c r="H458" s="63" t="s">
        <v>551</v>
      </c>
      <c r="I458" s="70" t="s">
        <v>189</v>
      </c>
      <c r="J458" s="71">
        <v>0.8</v>
      </c>
      <c r="K458" s="63">
        <v>750000000</v>
      </c>
      <c r="L458" s="63" t="s">
        <v>506</v>
      </c>
      <c r="M458" s="70" t="s">
        <v>396</v>
      </c>
      <c r="N458" s="63" t="s">
        <v>177</v>
      </c>
      <c r="O458" s="73"/>
      <c r="P458" s="108" t="s">
        <v>537</v>
      </c>
      <c r="Q458" s="63" t="s">
        <v>538</v>
      </c>
      <c r="R458" s="74"/>
      <c r="S458" s="74"/>
      <c r="T458" s="74"/>
      <c r="U458" s="77"/>
      <c r="V458" s="77">
        <v>12187340</v>
      </c>
      <c r="W458" s="77">
        <v>13649820.800000001</v>
      </c>
      <c r="X458" s="45"/>
      <c r="Y458" s="78">
        <v>2015</v>
      </c>
      <c r="Z458" s="73"/>
    </row>
    <row r="459" spans="3:26" s="48" customFormat="1" ht="176.25" customHeight="1" x14ac:dyDescent="0.2">
      <c r="C459" s="100" t="s">
        <v>612</v>
      </c>
      <c r="D459" s="63" t="s">
        <v>501</v>
      </c>
      <c r="E459" s="63" t="s">
        <v>552</v>
      </c>
      <c r="F459" s="63" t="s">
        <v>553</v>
      </c>
      <c r="G459" s="63" t="s">
        <v>553</v>
      </c>
      <c r="H459" s="63" t="s">
        <v>554</v>
      </c>
      <c r="I459" s="70" t="s">
        <v>189</v>
      </c>
      <c r="J459" s="71">
        <v>0.8</v>
      </c>
      <c r="K459" s="63">
        <v>750000000</v>
      </c>
      <c r="L459" s="63" t="s">
        <v>506</v>
      </c>
      <c r="M459" s="70" t="s">
        <v>396</v>
      </c>
      <c r="N459" s="63" t="s">
        <v>177</v>
      </c>
      <c r="O459" s="73"/>
      <c r="P459" s="108" t="s">
        <v>537</v>
      </c>
      <c r="Q459" s="63" t="s">
        <v>538</v>
      </c>
      <c r="R459" s="74"/>
      <c r="S459" s="74"/>
      <c r="T459" s="74"/>
      <c r="U459" s="77"/>
      <c r="V459" s="77">
        <v>12187340</v>
      </c>
      <c r="W459" s="77">
        <v>13649820.800000001</v>
      </c>
      <c r="X459" s="45"/>
      <c r="Y459" s="78">
        <v>2015</v>
      </c>
      <c r="Z459" s="73"/>
    </row>
    <row r="460" spans="3:26" s="48" customFormat="1" ht="176.25" customHeight="1" x14ac:dyDescent="0.25">
      <c r="C460" s="100" t="s">
        <v>645</v>
      </c>
      <c r="D460" s="290" t="s">
        <v>172</v>
      </c>
      <c r="E460" s="290" t="s">
        <v>638</v>
      </c>
      <c r="F460" s="291" t="s">
        <v>639</v>
      </c>
      <c r="G460" s="291" t="s">
        <v>639</v>
      </c>
      <c r="H460" s="197" t="s">
        <v>640</v>
      </c>
      <c r="I460" s="197" t="s">
        <v>201</v>
      </c>
      <c r="J460" s="196">
        <v>1</v>
      </c>
      <c r="K460" s="197">
        <v>750000000</v>
      </c>
      <c r="L460" s="197" t="s">
        <v>641</v>
      </c>
      <c r="M460" s="208" t="s">
        <v>642</v>
      </c>
      <c r="N460" s="197" t="s">
        <v>641</v>
      </c>
      <c r="O460" s="197"/>
      <c r="P460" s="208" t="s">
        <v>643</v>
      </c>
      <c r="Q460" s="197" t="s">
        <v>644</v>
      </c>
      <c r="R460" s="197"/>
      <c r="S460" s="197"/>
      <c r="T460" s="197"/>
      <c r="U460" s="197"/>
      <c r="V460" s="292">
        <v>0</v>
      </c>
      <c r="W460" s="292">
        <v>0</v>
      </c>
      <c r="X460" s="293"/>
      <c r="Y460" s="197">
        <v>2016</v>
      </c>
      <c r="Z460" s="197">
        <v>11.14</v>
      </c>
    </row>
    <row r="461" spans="3:26" s="48" customFormat="1" ht="176.25" customHeight="1" x14ac:dyDescent="0.25">
      <c r="C461" s="289" t="s">
        <v>1668</v>
      </c>
      <c r="D461" s="290" t="s">
        <v>172</v>
      </c>
      <c r="E461" s="290" t="s">
        <v>638</v>
      </c>
      <c r="F461" s="291" t="s">
        <v>639</v>
      </c>
      <c r="G461" s="291" t="s">
        <v>639</v>
      </c>
      <c r="H461" s="197" t="s">
        <v>640</v>
      </c>
      <c r="I461" s="197" t="s">
        <v>201</v>
      </c>
      <c r="J461" s="196">
        <v>1</v>
      </c>
      <c r="K461" s="197">
        <v>750000000</v>
      </c>
      <c r="L461" s="197" t="s">
        <v>641</v>
      </c>
      <c r="M461" s="208" t="s">
        <v>1225</v>
      </c>
      <c r="N461" s="197" t="s">
        <v>641</v>
      </c>
      <c r="O461" s="197"/>
      <c r="P461" s="208" t="s">
        <v>1667</v>
      </c>
      <c r="Q461" s="197" t="s">
        <v>644</v>
      </c>
      <c r="R461" s="197"/>
      <c r="S461" s="197"/>
      <c r="T461" s="197"/>
      <c r="U461" s="197"/>
      <c r="V461" s="292">
        <v>0</v>
      </c>
      <c r="W461" s="292">
        <v>0</v>
      </c>
      <c r="X461" s="293"/>
      <c r="Y461" s="197">
        <v>2016</v>
      </c>
      <c r="Z461" s="197">
        <v>11</v>
      </c>
    </row>
    <row r="462" spans="3:26" s="48" customFormat="1" ht="176.25" customHeight="1" x14ac:dyDescent="0.25">
      <c r="C462" s="371" t="s">
        <v>2136</v>
      </c>
      <c r="D462" s="290" t="s">
        <v>172</v>
      </c>
      <c r="E462" s="290" t="s">
        <v>638</v>
      </c>
      <c r="F462" s="291" t="s">
        <v>639</v>
      </c>
      <c r="G462" s="291" t="s">
        <v>639</v>
      </c>
      <c r="H462" s="197" t="s">
        <v>640</v>
      </c>
      <c r="I462" s="197" t="s">
        <v>201</v>
      </c>
      <c r="J462" s="196">
        <v>1</v>
      </c>
      <c r="K462" s="197">
        <v>750000000</v>
      </c>
      <c r="L462" s="197" t="s">
        <v>641</v>
      </c>
      <c r="M462" s="208" t="s">
        <v>2137</v>
      </c>
      <c r="N462" s="197" t="s">
        <v>641</v>
      </c>
      <c r="O462" s="197"/>
      <c r="P462" s="208" t="s">
        <v>1667</v>
      </c>
      <c r="Q462" s="197" t="s">
        <v>644</v>
      </c>
      <c r="R462" s="197"/>
      <c r="S462" s="197"/>
      <c r="T462" s="197"/>
      <c r="U462" s="197"/>
      <c r="V462" s="292">
        <v>7078571</v>
      </c>
      <c r="W462" s="292">
        <v>7928000</v>
      </c>
      <c r="X462" s="293"/>
      <c r="Y462" s="197">
        <v>2016</v>
      </c>
      <c r="Z462" s="197"/>
    </row>
    <row r="463" spans="3:26" s="48" customFormat="1" ht="176.25" customHeight="1" x14ac:dyDescent="0.25">
      <c r="C463" s="100" t="s">
        <v>708</v>
      </c>
      <c r="D463" s="195" t="s">
        <v>172</v>
      </c>
      <c r="E463" s="200" t="s">
        <v>690</v>
      </c>
      <c r="F463" s="197" t="s">
        <v>691</v>
      </c>
      <c r="G463" s="197" t="s">
        <v>692</v>
      </c>
      <c r="H463" s="94" t="s">
        <v>693</v>
      </c>
      <c r="I463" s="94" t="s">
        <v>176</v>
      </c>
      <c r="J463" s="95">
        <v>1</v>
      </c>
      <c r="K463" s="94">
        <v>750000000</v>
      </c>
      <c r="L463" s="198" t="s">
        <v>177</v>
      </c>
      <c r="M463" s="197" t="s">
        <v>694</v>
      </c>
      <c r="N463" s="197" t="s">
        <v>695</v>
      </c>
      <c r="O463" s="200"/>
      <c r="P463" s="197" t="s">
        <v>696</v>
      </c>
      <c r="Q463" s="199" t="s">
        <v>181</v>
      </c>
      <c r="R463" s="200"/>
      <c r="S463" s="200"/>
      <c r="T463" s="200"/>
      <c r="U463" s="200"/>
      <c r="V463" s="229">
        <v>0</v>
      </c>
      <c r="W463" s="230">
        <f>V463*1.12</f>
        <v>0</v>
      </c>
      <c r="X463" s="200"/>
      <c r="Y463" s="200">
        <v>2016</v>
      </c>
      <c r="Z463" s="347" t="s">
        <v>1079</v>
      </c>
    </row>
    <row r="464" spans="3:26" s="48" customFormat="1" ht="176.25" customHeight="1" x14ac:dyDescent="0.25">
      <c r="C464" s="297" t="s">
        <v>1705</v>
      </c>
      <c r="D464" s="195" t="s">
        <v>172</v>
      </c>
      <c r="E464" s="200" t="s">
        <v>690</v>
      </c>
      <c r="F464" s="197" t="s">
        <v>691</v>
      </c>
      <c r="G464" s="197" t="s">
        <v>692</v>
      </c>
      <c r="H464" s="94" t="s">
        <v>693</v>
      </c>
      <c r="I464" s="94" t="s">
        <v>176</v>
      </c>
      <c r="J464" s="95">
        <v>1</v>
      </c>
      <c r="K464" s="94">
        <v>750000000</v>
      </c>
      <c r="L464" s="198" t="s">
        <v>177</v>
      </c>
      <c r="M464" s="197" t="s">
        <v>745</v>
      </c>
      <c r="N464" s="197" t="s">
        <v>695</v>
      </c>
      <c r="O464" s="200"/>
      <c r="P464" s="197" t="s">
        <v>1704</v>
      </c>
      <c r="Q464" s="199" t="s">
        <v>181</v>
      </c>
      <c r="R464" s="200"/>
      <c r="S464" s="200"/>
      <c r="T464" s="200"/>
      <c r="U464" s="200"/>
      <c r="V464" s="229">
        <v>13637962</v>
      </c>
      <c r="W464" s="230">
        <f>V464*1.12</f>
        <v>15274517.440000001</v>
      </c>
      <c r="X464" s="200"/>
      <c r="Y464" s="200">
        <v>2016</v>
      </c>
      <c r="Z464" s="347"/>
    </row>
    <row r="465" spans="3:26" s="48" customFormat="1" ht="176.25" customHeight="1" x14ac:dyDescent="0.25">
      <c r="C465" s="100" t="s">
        <v>709</v>
      </c>
      <c r="D465" s="195" t="s">
        <v>172</v>
      </c>
      <c r="E465" s="200" t="s">
        <v>697</v>
      </c>
      <c r="F465" s="197" t="s">
        <v>698</v>
      </c>
      <c r="G465" s="197" t="s">
        <v>698</v>
      </c>
      <c r="H465" s="94" t="s">
        <v>699</v>
      </c>
      <c r="I465" s="94" t="s">
        <v>176</v>
      </c>
      <c r="J465" s="95">
        <v>1</v>
      </c>
      <c r="K465" s="94">
        <v>750000000</v>
      </c>
      <c r="L465" s="198" t="s">
        <v>177</v>
      </c>
      <c r="M465" s="197" t="s">
        <v>694</v>
      </c>
      <c r="N465" s="197" t="s">
        <v>700</v>
      </c>
      <c r="O465" s="200"/>
      <c r="P465" s="197" t="s">
        <v>696</v>
      </c>
      <c r="Q465" s="199" t="s">
        <v>181</v>
      </c>
      <c r="R465" s="200"/>
      <c r="S465" s="200"/>
      <c r="T465" s="200"/>
      <c r="U465" s="200"/>
      <c r="V465" s="229">
        <v>0</v>
      </c>
      <c r="W465" s="230">
        <f>V465*1.12</f>
        <v>0</v>
      </c>
      <c r="X465" s="200"/>
      <c r="Y465" s="200">
        <v>2016</v>
      </c>
      <c r="Z465" s="347">
        <v>7</v>
      </c>
    </row>
    <row r="466" spans="3:26" s="48" customFormat="1" ht="176.25" customHeight="1" x14ac:dyDescent="0.25">
      <c r="C466" s="239" t="s">
        <v>1156</v>
      </c>
      <c r="D466" s="195" t="s">
        <v>172</v>
      </c>
      <c r="E466" s="200" t="s">
        <v>697</v>
      </c>
      <c r="F466" s="197" t="s">
        <v>698</v>
      </c>
      <c r="G466" s="197" t="s">
        <v>698</v>
      </c>
      <c r="H466" s="94" t="s">
        <v>699</v>
      </c>
      <c r="I466" s="94" t="s">
        <v>201</v>
      </c>
      <c r="J466" s="95">
        <v>1</v>
      </c>
      <c r="K466" s="94">
        <v>750000000</v>
      </c>
      <c r="L466" s="198" t="s">
        <v>177</v>
      </c>
      <c r="M466" s="197" t="s">
        <v>694</v>
      </c>
      <c r="N466" s="197" t="s">
        <v>700</v>
      </c>
      <c r="O466" s="200"/>
      <c r="P466" s="197" t="s">
        <v>696</v>
      </c>
      <c r="Q466" s="199" t="s">
        <v>181</v>
      </c>
      <c r="R466" s="200"/>
      <c r="S466" s="200"/>
      <c r="T466" s="200"/>
      <c r="U466" s="200"/>
      <c r="V466" s="229">
        <v>3249832</v>
      </c>
      <c r="W466" s="230">
        <f>V466*1.12</f>
        <v>3639811.8400000003</v>
      </c>
      <c r="X466" s="200"/>
      <c r="Y466" s="200">
        <v>2016</v>
      </c>
      <c r="Z466" s="347"/>
    </row>
    <row r="467" spans="3:26" s="48" customFormat="1" ht="176.25" customHeight="1" x14ac:dyDescent="0.2">
      <c r="C467" s="100" t="s">
        <v>710</v>
      </c>
      <c r="D467" s="195" t="s">
        <v>172</v>
      </c>
      <c r="E467" s="200" t="s">
        <v>173</v>
      </c>
      <c r="F467" s="197" t="s">
        <v>174</v>
      </c>
      <c r="G467" s="197" t="s">
        <v>174</v>
      </c>
      <c r="H467" s="94" t="s">
        <v>701</v>
      </c>
      <c r="I467" s="94" t="s">
        <v>176</v>
      </c>
      <c r="J467" s="196">
        <v>1</v>
      </c>
      <c r="K467" s="197">
        <v>750000000</v>
      </c>
      <c r="L467" s="198" t="s">
        <v>177</v>
      </c>
      <c r="M467" s="94" t="s">
        <v>702</v>
      </c>
      <c r="N467" s="94" t="s">
        <v>703</v>
      </c>
      <c r="O467" s="96"/>
      <c r="P467" s="94" t="s">
        <v>704</v>
      </c>
      <c r="Q467" s="199" t="s">
        <v>181</v>
      </c>
      <c r="R467" s="228"/>
      <c r="S467" s="228"/>
      <c r="T467" s="228"/>
      <c r="U467" s="228"/>
      <c r="V467" s="229">
        <v>0</v>
      </c>
      <c r="W467" s="230">
        <v>0</v>
      </c>
      <c r="X467" s="231"/>
      <c r="Y467" s="93">
        <v>2016</v>
      </c>
      <c r="Z467" s="347">
        <v>14</v>
      </c>
    </row>
    <row r="468" spans="3:26" s="48" customFormat="1" ht="176.25" customHeight="1" x14ac:dyDescent="0.2">
      <c r="C468" s="214" t="s">
        <v>1077</v>
      </c>
      <c r="D468" s="195" t="s">
        <v>172</v>
      </c>
      <c r="E468" s="200" t="s">
        <v>173</v>
      </c>
      <c r="F468" s="197" t="s">
        <v>174</v>
      </c>
      <c r="G468" s="197" t="s">
        <v>174</v>
      </c>
      <c r="H468" s="94" t="s">
        <v>1075</v>
      </c>
      <c r="I468" s="94" t="s">
        <v>176</v>
      </c>
      <c r="J468" s="196">
        <v>1</v>
      </c>
      <c r="K468" s="197">
        <v>750000000</v>
      </c>
      <c r="L468" s="198" t="s">
        <v>177</v>
      </c>
      <c r="M468" s="94" t="s">
        <v>702</v>
      </c>
      <c r="N468" s="94" t="s">
        <v>703</v>
      </c>
      <c r="O468" s="96"/>
      <c r="P468" s="94" t="s">
        <v>1076</v>
      </c>
      <c r="Q468" s="199" t="s">
        <v>181</v>
      </c>
      <c r="R468" s="228"/>
      <c r="S468" s="228"/>
      <c r="T468" s="228"/>
      <c r="U468" s="228"/>
      <c r="V468" s="229">
        <v>0</v>
      </c>
      <c r="W468" s="230">
        <v>0</v>
      </c>
      <c r="X468" s="231"/>
      <c r="Y468" s="93">
        <v>2016</v>
      </c>
      <c r="Z468" s="347" t="s">
        <v>900</v>
      </c>
    </row>
    <row r="469" spans="3:26" s="48" customFormat="1" ht="176.25" customHeight="1" x14ac:dyDescent="0.2">
      <c r="C469" s="100" t="s">
        <v>711</v>
      </c>
      <c r="D469" s="195" t="s">
        <v>172</v>
      </c>
      <c r="E469" s="200" t="s">
        <v>173</v>
      </c>
      <c r="F469" s="197" t="s">
        <v>174</v>
      </c>
      <c r="G469" s="197" t="s">
        <v>174</v>
      </c>
      <c r="H469" s="94" t="s">
        <v>1078</v>
      </c>
      <c r="I469" s="94" t="s">
        <v>176</v>
      </c>
      <c r="J469" s="95">
        <v>1</v>
      </c>
      <c r="K469" s="94">
        <v>750000000</v>
      </c>
      <c r="L469" s="56" t="s">
        <v>177</v>
      </c>
      <c r="M469" s="94" t="s">
        <v>705</v>
      </c>
      <c r="N469" s="94" t="s">
        <v>185</v>
      </c>
      <c r="O469" s="96"/>
      <c r="P469" s="94" t="s">
        <v>706</v>
      </c>
      <c r="Q469" s="71" t="s">
        <v>181</v>
      </c>
      <c r="R469" s="96"/>
      <c r="S469" s="96"/>
      <c r="T469" s="96"/>
      <c r="U469" s="96"/>
      <c r="V469" s="97">
        <v>0</v>
      </c>
      <c r="W469" s="98">
        <v>0</v>
      </c>
      <c r="X469" s="231"/>
      <c r="Y469" s="93">
        <v>2016</v>
      </c>
      <c r="Z469" s="347" t="s">
        <v>1079</v>
      </c>
    </row>
    <row r="470" spans="3:26" s="48" customFormat="1" ht="176.25" customHeight="1" x14ac:dyDescent="0.2">
      <c r="C470" s="214" t="s">
        <v>1082</v>
      </c>
      <c r="D470" s="195" t="s">
        <v>172</v>
      </c>
      <c r="E470" s="200" t="s">
        <v>173</v>
      </c>
      <c r="F470" s="197" t="s">
        <v>174</v>
      </c>
      <c r="G470" s="197" t="s">
        <v>174</v>
      </c>
      <c r="H470" s="94" t="s">
        <v>1080</v>
      </c>
      <c r="I470" s="94" t="s">
        <v>176</v>
      </c>
      <c r="J470" s="95">
        <v>1</v>
      </c>
      <c r="K470" s="94">
        <v>750000000</v>
      </c>
      <c r="L470" s="56" t="s">
        <v>177</v>
      </c>
      <c r="M470" s="94" t="s">
        <v>702</v>
      </c>
      <c r="N470" s="94" t="s">
        <v>185</v>
      </c>
      <c r="O470" s="96"/>
      <c r="P470" s="94" t="s">
        <v>1081</v>
      </c>
      <c r="Q470" s="71" t="s">
        <v>181</v>
      </c>
      <c r="R470" s="96"/>
      <c r="S470" s="96"/>
      <c r="T470" s="96"/>
      <c r="U470" s="96"/>
      <c r="V470" s="97">
        <v>0</v>
      </c>
      <c r="W470" s="98">
        <v>0</v>
      </c>
      <c r="X470" s="231"/>
      <c r="Y470" s="93">
        <v>2016</v>
      </c>
      <c r="Z470" s="347" t="s">
        <v>900</v>
      </c>
    </row>
    <row r="471" spans="3:26" s="48" customFormat="1" ht="176.25" customHeight="1" x14ac:dyDescent="0.2">
      <c r="C471" s="100" t="s">
        <v>712</v>
      </c>
      <c r="D471" s="195" t="s">
        <v>172</v>
      </c>
      <c r="E471" s="200" t="s">
        <v>173</v>
      </c>
      <c r="F471" s="94" t="s">
        <v>174</v>
      </c>
      <c r="G471" s="94" t="s">
        <v>174</v>
      </c>
      <c r="H471" s="94" t="s">
        <v>1083</v>
      </c>
      <c r="I471" s="94" t="s">
        <v>176</v>
      </c>
      <c r="J471" s="95">
        <v>1</v>
      </c>
      <c r="K471" s="94">
        <v>750000000</v>
      </c>
      <c r="L471" s="56" t="s">
        <v>177</v>
      </c>
      <c r="M471" s="94" t="s">
        <v>705</v>
      </c>
      <c r="N471" s="94" t="s">
        <v>185</v>
      </c>
      <c r="O471" s="96"/>
      <c r="P471" s="94" t="s">
        <v>706</v>
      </c>
      <c r="Q471" s="71" t="s">
        <v>181</v>
      </c>
      <c r="R471" s="96"/>
      <c r="S471" s="96"/>
      <c r="T471" s="96"/>
      <c r="U471" s="96"/>
      <c r="V471" s="97">
        <v>0</v>
      </c>
      <c r="W471" s="98">
        <v>0</v>
      </c>
      <c r="X471" s="231"/>
      <c r="Y471" s="93">
        <v>2016</v>
      </c>
      <c r="Z471" s="347" t="s">
        <v>1079</v>
      </c>
    </row>
    <row r="472" spans="3:26" s="48" customFormat="1" ht="176.25" customHeight="1" x14ac:dyDescent="0.2">
      <c r="C472" s="214" t="s">
        <v>1085</v>
      </c>
      <c r="D472" s="195" t="s">
        <v>172</v>
      </c>
      <c r="E472" s="200" t="s">
        <v>173</v>
      </c>
      <c r="F472" s="197" t="s">
        <v>174</v>
      </c>
      <c r="G472" s="197" t="s">
        <v>174</v>
      </c>
      <c r="H472" s="94" t="s">
        <v>1084</v>
      </c>
      <c r="I472" s="94" t="s">
        <v>176</v>
      </c>
      <c r="J472" s="95">
        <v>1</v>
      </c>
      <c r="K472" s="94">
        <v>750000000</v>
      </c>
      <c r="L472" s="56" t="s">
        <v>177</v>
      </c>
      <c r="M472" s="94" t="s">
        <v>702</v>
      </c>
      <c r="N472" s="94" t="s">
        <v>185</v>
      </c>
      <c r="O472" s="96"/>
      <c r="P472" s="94" t="s">
        <v>1081</v>
      </c>
      <c r="Q472" s="71" t="s">
        <v>181</v>
      </c>
      <c r="R472" s="96"/>
      <c r="S472" s="96"/>
      <c r="T472" s="96"/>
      <c r="U472" s="96"/>
      <c r="V472" s="97">
        <v>0</v>
      </c>
      <c r="W472" s="98">
        <v>0</v>
      </c>
      <c r="X472" s="231"/>
      <c r="Y472" s="93">
        <v>2016</v>
      </c>
      <c r="Z472" s="347" t="s">
        <v>900</v>
      </c>
    </row>
    <row r="473" spans="3:26" s="48" customFormat="1" ht="176.25" customHeight="1" x14ac:dyDescent="0.2">
      <c r="C473" s="100" t="s">
        <v>713</v>
      </c>
      <c r="D473" s="195" t="s">
        <v>172</v>
      </c>
      <c r="E473" s="200" t="s">
        <v>173</v>
      </c>
      <c r="F473" s="94" t="s">
        <v>174</v>
      </c>
      <c r="G473" s="94" t="s">
        <v>174</v>
      </c>
      <c r="H473" s="94" t="s">
        <v>707</v>
      </c>
      <c r="I473" s="94" t="s">
        <v>176</v>
      </c>
      <c r="J473" s="95">
        <v>1</v>
      </c>
      <c r="K473" s="94">
        <v>750000000</v>
      </c>
      <c r="L473" s="56" t="s">
        <v>177</v>
      </c>
      <c r="M473" s="94" t="s">
        <v>705</v>
      </c>
      <c r="N473" s="94" t="s">
        <v>185</v>
      </c>
      <c r="O473" s="96"/>
      <c r="P473" s="94" t="s">
        <v>706</v>
      </c>
      <c r="Q473" s="71" t="s">
        <v>181</v>
      </c>
      <c r="R473" s="96"/>
      <c r="S473" s="96"/>
      <c r="T473" s="96"/>
      <c r="U473" s="96"/>
      <c r="V473" s="97">
        <v>0</v>
      </c>
      <c r="W473" s="98">
        <v>0</v>
      </c>
      <c r="X473" s="231"/>
      <c r="Y473" s="93">
        <v>2016</v>
      </c>
      <c r="Z473" s="347" t="s">
        <v>1079</v>
      </c>
    </row>
    <row r="474" spans="3:26" s="48" customFormat="1" ht="176.25" customHeight="1" x14ac:dyDescent="0.2">
      <c r="C474" s="214" t="s">
        <v>1087</v>
      </c>
      <c r="D474" s="195" t="s">
        <v>172</v>
      </c>
      <c r="E474" s="200" t="s">
        <v>173</v>
      </c>
      <c r="F474" s="197" t="s">
        <v>174</v>
      </c>
      <c r="G474" s="197" t="s">
        <v>174</v>
      </c>
      <c r="H474" s="94" t="s">
        <v>1086</v>
      </c>
      <c r="I474" s="94" t="s">
        <v>176</v>
      </c>
      <c r="J474" s="95">
        <v>1</v>
      </c>
      <c r="K474" s="94">
        <v>750000000</v>
      </c>
      <c r="L474" s="56" t="s">
        <v>177</v>
      </c>
      <c r="M474" s="94" t="s">
        <v>702</v>
      </c>
      <c r="N474" s="94" t="s">
        <v>185</v>
      </c>
      <c r="O474" s="96"/>
      <c r="P474" s="94" t="s">
        <v>1081</v>
      </c>
      <c r="Q474" s="71" t="s">
        <v>181</v>
      </c>
      <c r="R474" s="96"/>
      <c r="S474" s="96"/>
      <c r="T474" s="96"/>
      <c r="U474" s="96"/>
      <c r="V474" s="97">
        <v>0</v>
      </c>
      <c r="W474" s="98">
        <v>0</v>
      </c>
      <c r="X474" s="231"/>
      <c r="Y474" s="93">
        <v>2016</v>
      </c>
      <c r="Z474" s="347" t="s">
        <v>900</v>
      </c>
    </row>
    <row r="475" spans="3:26" s="48" customFormat="1" ht="181.5" customHeight="1" x14ac:dyDescent="0.25">
      <c r="C475" s="100" t="s">
        <v>792</v>
      </c>
      <c r="D475" s="310" t="s">
        <v>247</v>
      </c>
      <c r="E475" s="311" t="s">
        <v>638</v>
      </c>
      <c r="F475" s="311" t="s">
        <v>639</v>
      </c>
      <c r="G475" s="311" t="s">
        <v>639</v>
      </c>
      <c r="H475" s="312" t="s">
        <v>790</v>
      </c>
      <c r="I475" s="313" t="s">
        <v>176</v>
      </c>
      <c r="J475" s="314">
        <v>1</v>
      </c>
      <c r="K475" s="310">
        <v>750000000</v>
      </c>
      <c r="L475" s="315" t="s">
        <v>252</v>
      </c>
      <c r="M475" s="316" t="s">
        <v>642</v>
      </c>
      <c r="N475" s="317" t="s">
        <v>1733</v>
      </c>
      <c r="O475" s="310"/>
      <c r="P475" s="318" t="s">
        <v>1734</v>
      </c>
      <c r="Q475" s="310" t="s">
        <v>255</v>
      </c>
      <c r="R475" s="310"/>
      <c r="S475" s="310"/>
      <c r="T475" s="310"/>
      <c r="U475" s="319"/>
      <c r="V475" s="320">
        <v>0</v>
      </c>
      <c r="W475" s="320">
        <v>0</v>
      </c>
      <c r="X475" s="310"/>
      <c r="Y475" s="310">
        <v>2016</v>
      </c>
      <c r="Z475" s="310">
        <v>11.14</v>
      </c>
    </row>
    <row r="476" spans="3:26" s="48" customFormat="1" ht="192" customHeight="1" x14ac:dyDescent="0.25">
      <c r="C476" s="446" t="s">
        <v>1737</v>
      </c>
      <c r="D476" s="271" t="s">
        <v>247</v>
      </c>
      <c r="E476" s="448" t="s">
        <v>638</v>
      </c>
      <c r="F476" s="448" t="s">
        <v>639</v>
      </c>
      <c r="G476" s="448" t="s">
        <v>639</v>
      </c>
      <c r="H476" s="195" t="s">
        <v>790</v>
      </c>
      <c r="I476" s="279" t="s">
        <v>176</v>
      </c>
      <c r="J476" s="447">
        <v>1</v>
      </c>
      <c r="K476" s="271">
        <v>750000000</v>
      </c>
      <c r="L476" s="276" t="s">
        <v>252</v>
      </c>
      <c r="M476" s="276" t="s">
        <v>1735</v>
      </c>
      <c r="N476" s="449" t="s">
        <v>1733</v>
      </c>
      <c r="O476" s="271"/>
      <c r="P476" s="278" t="s">
        <v>1736</v>
      </c>
      <c r="Q476" s="271" t="s">
        <v>255</v>
      </c>
      <c r="R476" s="271"/>
      <c r="S476" s="271"/>
      <c r="T476" s="271"/>
      <c r="U476" s="279"/>
      <c r="V476" s="281">
        <v>0</v>
      </c>
      <c r="W476" s="281">
        <v>0</v>
      </c>
      <c r="X476" s="271"/>
      <c r="Y476" s="271">
        <v>2016</v>
      </c>
      <c r="Z476" s="271">
        <v>11.14</v>
      </c>
    </row>
    <row r="477" spans="3:26" s="48" customFormat="1" ht="192" customHeight="1" x14ac:dyDescent="0.25">
      <c r="C477" s="446" t="s">
        <v>2296</v>
      </c>
      <c r="D477" s="271" t="s">
        <v>247</v>
      </c>
      <c r="E477" s="448" t="s">
        <v>638</v>
      </c>
      <c r="F477" s="448" t="s">
        <v>639</v>
      </c>
      <c r="G477" s="448" t="s">
        <v>639</v>
      </c>
      <c r="H477" s="195" t="s">
        <v>790</v>
      </c>
      <c r="I477" s="279" t="s">
        <v>176</v>
      </c>
      <c r="J477" s="447">
        <v>1</v>
      </c>
      <c r="K477" s="271">
        <v>750000000</v>
      </c>
      <c r="L477" s="276" t="s">
        <v>252</v>
      </c>
      <c r="M477" s="276" t="s">
        <v>1920</v>
      </c>
      <c r="N477" s="449" t="s">
        <v>1733</v>
      </c>
      <c r="O477" s="280"/>
      <c r="P477" s="278" t="s">
        <v>2295</v>
      </c>
      <c r="Q477" s="271" t="s">
        <v>255</v>
      </c>
      <c r="R477" s="280"/>
      <c r="S477" s="280"/>
      <c r="T477" s="280"/>
      <c r="U477" s="281"/>
      <c r="V477" s="281">
        <v>8000000</v>
      </c>
      <c r="W477" s="281">
        <v>8960000</v>
      </c>
      <c r="X477" s="271"/>
      <c r="Y477" s="271">
        <v>2016</v>
      </c>
      <c r="Z477" s="271"/>
    </row>
    <row r="478" spans="3:26" s="48" customFormat="1" ht="176.25" customHeight="1" x14ac:dyDescent="0.2">
      <c r="C478" s="254" t="s">
        <v>1604</v>
      </c>
      <c r="D478" s="160" t="s">
        <v>501</v>
      </c>
      <c r="E478" s="160" t="s">
        <v>1600</v>
      </c>
      <c r="F478" s="160" t="s">
        <v>1601</v>
      </c>
      <c r="G478" s="160" t="s">
        <v>1601</v>
      </c>
      <c r="H478" s="63" t="s">
        <v>1602</v>
      </c>
      <c r="I478" s="160" t="s">
        <v>176</v>
      </c>
      <c r="J478" s="262">
        <v>0.8</v>
      </c>
      <c r="K478" s="63">
        <v>750000000</v>
      </c>
      <c r="L478" s="94" t="s">
        <v>506</v>
      </c>
      <c r="M478" s="94" t="s">
        <v>628</v>
      </c>
      <c r="N478" s="94" t="s">
        <v>508</v>
      </c>
      <c r="O478" s="94"/>
      <c r="P478" s="94" t="s">
        <v>631</v>
      </c>
      <c r="Q478" s="94" t="s">
        <v>1603</v>
      </c>
      <c r="R478" s="63"/>
      <c r="S478" s="74"/>
      <c r="T478" s="74"/>
      <c r="U478" s="74"/>
      <c r="V478" s="77">
        <v>0</v>
      </c>
      <c r="W478" s="77">
        <v>0</v>
      </c>
      <c r="X478" s="91"/>
      <c r="Y478" s="74">
        <v>2016</v>
      </c>
      <c r="Z478" s="63">
        <v>11</v>
      </c>
    </row>
    <row r="479" spans="3:26" s="48" customFormat="1" ht="176.25" customHeight="1" x14ac:dyDescent="0.2">
      <c r="C479" s="371" t="s">
        <v>2138</v>
      </c>
      <c r="D479" s="160" t="s">
        <v>501</v>
      </c>
      <c r="E479" s="160" t="s">
        <v>1600</v>
      </c>
      <c r="F479" s="160" t="s">
        <v>1601</v>
      </c>
      <c r="G479" s="160" t="s">
        <v>1601</v>
      </c>
      <c r="H479" s="63" t="s">
        <v>1602</v>
      </c>
      <c r="I479" s="160" t="s">
        <v>176</v>
      </c>
      <c r="J479" s="262">
        <v>0.8</v>
      </c>
      <c r="K479" s="63">
        <v>750000000</v>
      </c>
      <c r="L479" s="94" t="s">
        <v>506</v>
      </c>
      <c r="M479" s="94" t="s">
        <v>1937</v>
      </c>
      <c r="N479" s="94" t="s">
        <v>508</v>
      </c>
      <c r="O479" s="94"/>
      <c r="P479" s="94" t="s">
        <v>631</v>
      </c>
      <c r="Q479" s="94" t="s">
        <v>1603</v>
      </c>
      <c r="R479" s="63"/>
      <c r="S479" s="74"/>
      <c r="T479" s="74"/>
      <c r="U479" s="74"/>
      <c r="V479" s="77">
        <v>8705363</v>
      </c>
      <c r="W479" s="77">
        <v>9750006.5600000005</v>
      </c>
      <c r="X479" s="91"/>
      <c r="Y479" s="74">
        <v>2016</v>
      </c>
      <c r="Z479" s="63"/>
    </row>
    <row r="480" spans="3:26" s="48" customFormat="1" ht="176.25" customHeight="1" x14ac:dyDescent="0.25">
      <c r="C480" s="289" t="s">
        <v>1672</v>
      </c>
      <c r="D480" s="195" t="s">
        <v>501</v>
      </c>
      <c r="E480" s="195" t="s">
        <v>638</v>
      </c>
      <c r="F480" s="294" t="s">
        <v>1669</v>
      </c>
      <c r="G480" s="195" t="s">
        <v>1669</v>
      </c>
      <c r="H480" s="195" t="s">
        <v>1670</v>
      </c>
      <c r="I480" s="267" t="s">
        <v>201</v>
      </c>
      <c r="J480" s="199">
        <v>1</v>
      </c>
      <c r="K480" s="195">
        <v>750000000</v>
      </c>
      <c r="L480" s="195" t="s">
        <v>598</v>
      </c>
      <c r="M480" s="267" t="s">
        <v>458</v>
      </c>
      <c r="N480" s="195" t="s">
        <v>599</v>
      </c>
      <c r="O480" s="210"/>
      <c r="P480" s="267" t="s">
        <v>766</v>
      </c>
      <c r="Q480" s="63" t="s">
        <v>1671</v>
      </c>
      <c r="R480" s="49"/>
      <c r="S480" s="49"/>
      <c r="T480" s="54"/>
      <c r="U480" s="49"/>
      <c r="V480" s="295">
        <v>5000000</v>
      </c>
      <c r="W480" s="296">
        <f>V480*1.12</f>
        <v>5600000.0000000009</v>
      </c>
      <c r="X480" s="49"/>
      <c r="Y480" s="49">
        <v>2016</v>
      </c>
      <c r="Z480" s="383"/>
    </row>
    <row r="481" spans="2:26" s="48" customFormat="1" ht="176.25" customHeight="1" x14ac:dyDescent="0.25">
      <c r="C481" s="309" t="s">
        <v>1732</v>
      </c>
      <c r="D481" s="338" t="s">
        <v>172</v>
      </c>
      <c r="E481" s="338" t="s">
        <v>1727</v>
      </c>
      <c r="F481" s="338" t="s">
        <v>1728</v>
      </c>
      <c r="G481" s="338" t="s">
        <v>1729</v>
      </c>
      <c r="H481" s="338" t="s">
        <v>1730</v>
      </c>
      <c r="I481" s="233" t="s">
        <v>176</v>
      </c>
      <c r="J481" s="235">
        <v>0.85</v>
      </c>
      <c r="K481" s="233">
        <v>750000000</v>
      </c>
      <c r="L481" s="233" t="s">
        <v>339</v>
      </c>
      <c r="M481" s="233" t="s">
        <v>643</v>
      </c>
      <c r="N481" s="233" t="s">
        <v>339</v>
      </c>
      <c r="O481" s="233"/>
      <c r="P481" s="233" t="s">
        <v>1225</v>
      </c>
      <c r="Q481" s="338" t="s">
        <v>1731</v>
      </c>
      <c r="R481" s="338"/>
      <c r="S481" s="338"/>
      <c r="T481" s="338"/>
      <c r="U481" s="338"/>
      <c r="V481" s="339">
        <v>0</v>
      </c>
      <c r="W481" s="339">
        <v>0</v>
      </c>
      <c r="X481" s="338"/>
      <c r="Y481" s="338">
        <v>2016</v>
      </c>
      <c r="Z481" s="237">
        <v>6</v>
      </c>
    </row>
    <row r="482" spans="2:26" s="48" customFormat="1" ht="176.25" customHeight="1" x14ac:dyDescent="0.25">
      <c r="B482" s="48" t="s">
        <v>309</v>
      </c>
      <c r="C482" s="337" t="s">
        <v>1817</v>
      </c>
      <c r="D482" s="429" t="s">
        <v>172</v>
      </c>
      <c r="E482" s="429" t="s">
        <v>1727</v>
      </c>
      <c r="F482" s="429" t="s">
        <v>1728</v>
      </c>
      <c r="G482" s="429" t="s">
        <v>1729</v>
      </c>
      <c r="H482" s="429" t="s">
        <v>1818</v>
      </c>
      <c r="I482" s="429" t="s">
        <v>176</v>
      </c>
      <c r="J482" s="430">
        <v>0.85</v>
      </c>
      <c r="K482" s="429">
        <v>750000000</v>
      </c>
      <c r="L482" s="429" t="s">
        <v>339</v>
      </c>
      <c r="M482" s="429" t="s">
        <v>1819</v>
      </c>
      <c r="N482" s="429" t="s">
        <v>339</v>
      </c>
      <c r="O482" s="429"/>
      <c r="P482" s="429" t="s">
        <v>1225</v>
      </c>
      <c r="Q482" s="429" t="s">
        <v>1731</v>
      </c>
      <c r="R482" s="429"/>
      <c r="S482" s="429"/>
      <c r="T482" s="429"/>
      <c r="U482" s="429"/>
      <c r="V482" s="462">
        <v>0</v>
      </c>
      <c r="W482" s="462">
        <v>0</v>
      </c>
      <c r="X482" s="429"/>
      <c r="Y482" s="429">
        <v>2016</v>
      </c>
      <c r="Z482" s="445" t="s">
        <v>1079</v>
      </c>
    </row>
    <row r="483" spans="2:26" s="48" customFormat="1" ht="176.25" customHeight="1" x14ac:dyDescent="0.25">
      <c r="C483" s="456" t="s">
        <v>2326</v>
      </c>
      <c r="D483" s="429" t="s">
        <v>172</v>
      </c>
      <c r="E483" s="429" t="s">
        <v>1727</v>
      </c>
      <c r="F483" s="429" t="s">
        <v>1728</v>
      </c>
      <c r="G483" s="429" t="s">
        <v>1729</v>
      </c>
      <c r="H483" s="429" t="s">
        <v>1818</v>
      </c>
      <c r="I483" s="429" t="s">
        <v>176</v>
      </c>
      <c r="J483" s="430">
        <v>0.85</v>
      </c>
      <c r="K483" s="429">
        <v>750000000</v>
      </c>
      <c r="L483" s="429" t="s">
        <v>339</v>
      </c>
      <c r="M483" s="429" t="s">
        <v>2324</v>
      </c>
      <c r="N483" s="429" t="s">
        <v>339</v>
      </c>
      <c r="O483" s="429"/>
      <c r="P483" s="429" t="s">
        <v>2325</v>
      </c>
      <c r="Q483" s="429" t="s">
        <v>1731</v>
      </c>
      <c r="R483" s="429"/>
      <c r="S483" s="429"/>
      <c r="T483" s="429"/>
      <c r="U483" s="429"/>
      <c r="V483" s="462">
        <v>15792410.699999999</v>
      </c>
      <c r="W483" s="462">
        <v>17687499.984000001</v>
      </c>
      <c r="X483" s="429"/>
      <c r="Y483" s="429">
        <v>2016</v>
      </c>
      <c r="Z483" s="445"/>
    </row>
    <row r="484" spans="2:26" s="48" customFormat="1" ht="176.25" customHeight="1" x14ac:dyDescent="0.25">
      <c r="C484" s="345" t="s">
        <v>1746</v>
      </c>
      <c r="D484" s="195" t="s">
        <v>172</v>
      </c>
      <c r="E484" s="160" t="s">
        <v>182</v>
      </c>
      <c r="F484" s="94" t="s">
        <v>183</v>
      </c>
      <c r="G484" s="94" t="s">
        <v>183</v>
      </c>
      <c r="H484" s="94" t="s">
        <v>1744</v>
      </c>
      <c r="I484" s="94" t="s">
        <v>184</v>
      </c>
      <c r="J484" s="196">
        <v>1</v>
      </c>
      <c r="K484" s="197">
        <v>750000000</v>
      </c>
      <c r="L484" s="198" t="s">
        <v>177</v>
      </c>
      <c r="M484" s="197" t="s">
        <v>643</v>
      </c>
      <c r="N484" s="197" t="s">
        <v>185</v>
      </c>
      <c r="O484" s="197"/>
      <c r="P484" s="94" t="s">
        <v>1825</v>
      </c>
      <c r="Q484" s="199" t="s">
        <v>818</v>
      </c>
      <c r="R484" s="200"/>
      <c r="S484" s="200"/>
      <c r="T484" s="200"/>
      <c r="U484" s="200"/>
      <c r="V484" s="201">
        <v>0</v>
      </c>
      <c r="W484" s="202">
        <v>0</v>
      </c>
      <c r="X484" s="203"/>
      <c r="Y484" s="200">
        <v>2016</v>
      </c>
      <c r="Z484" s="347" t="s">
        <v>829</v>
      </c>
    </row>
    <row r="485" spans="2:26" s="48" customFormat="1" ht="176.25" customHeight="1" x14ac:dyDescent="0.2">
      <c r="C485" s="346" t="s">
        <v>1828</v>
      </c>
      <c r="D485" s="63" t="s">
        <v>172</v>
      </c>
      <c r="E485" s="323" t="s">
        <v>1742</v>
      </c>
      <c r="F485" s="94" t="s">
        <v>1743</v>
      </c>
      <c r="G485" s="94" t="s">
        <v>1743</v>
      </c>
      <c r="H485" s="94" t="s">
        <v>1744</v>
      </c>
      <c r="I485" s="94" t="s">
        <v>184</v>
      </c>
      <c r="J485" s="95">
        <v>0.8</v>
      </c>
      <c r="K485" s="94">
        <v>750000000</v>
      </c>
      <c r="L485" s="56" t="s">
        <v>177</v>
      </c>
      <c r="M485" s="94" t="s">
        <v>1826</v>
      </c>
      <c r="N485" s="94" t="s">
        <v>185</v>
      </c>
      <c r="O485" s="96"/>
      <c r="P485" s="94" t="s">
        <v>1827</v>
      </c>
      <c r="Q485" s="71" t="s">
        <v>1745</v>
      </c>
      <c r="R485" s="96"/>
      <c r="S485" s="96"/>
      <c r="T485" s="96"/>
      <c r="U485" s="96"/>
      <c r="V485" s="97">
        <v>0</v>
      </c>
      <c r="W485" s="324">
        <f>V485*1.12</f>
        <v>0</v>
      </c>
      <c r="X485" s="325"/>
      <c r="Y485" s="93">
        <v>2016</v>
      </c>
      <c r="Z485" s="450" t="s">
        <v>1079</v>
      </c>
    </row>
    <row r="486" spans="2:26" s="48" customFormat="1" ht="176.25" customHeight="1" x14ac:dyDescent="0.2">
      <c r="C486" s="446" t="s">
        <v>2299</v>
      </c>
      <c r="D486" s="63" t="s">
        <v>172</v>
      </c>
      <c r="E486" s="323" t="s">
        <v>1742</v>
      </c>
      <c r="F486" s="94" t="s">
        <v>1743</v>
      </c>
      <c r="G486" s="94" t="s">
        <v>1743</v>
      </c>
      <c r="H486" s="94" t="s">
        <v>1744</v>
      </c>
      <c r="I486" s="94" t="s">
        <v>184</v>
      </c>
      <c r="J486" s="95">
        <v>0.8</v>
      </c>
      <c r="K486" s="94">
        <v>750000000</v>
      </c>
      <c r="L486" s="56" t="s">
        <v>177</v>
      </c>
      <c r="M486" s="197" t="s">
        <v>2161</v>
      </c>
      <c r="N486" s="94" t="s">
        <v>185</v>
      </c>
      <c r="O486" s="96"/>
      <c r="P486" s="197" t="s">
        <v>2297</v>
      </c>
      <c r="Q486" s="71" t="s">
        <v>1745</v>
      </c>
      <c r="R486" s="96"/>
      <c r="S486" s="96"/>
      <c r="T486" s="96"/>
      <c r="U486" s="96"/>
      <c r="V486" s="97">
        <v>4438441</v>
      </c>
      <c r="W486" s="324">
        <f>V486*1.12</f>
        <v>4971053.9200000009</v>
      </c>
      <c r="X486" s="325"/>
      <c r="Y486" s="93">
        <v>2016</v>
      </c>
      <c r="Z486" s="451"/>
    </row>
    <row r="487" spans="2:26" s="48" customFormat="1" ht="176.25" customHeight="1" x14ac:dyDescent="0.2">
      <c r="C487" s="345" t="s">
        <v>1747</v>
      </c>
      <c r="D487" s="195" t="s">
        <v>172</v>
      </c>
      <c r="E487" s="321" t="s">
        <v>1812</v>
      </c>
      <c r="F487" s="197" t="s">
        <v>1813</v>
      </c>
      <c r="G487" s="197" t="s">
        <v>1813</v>
      </c>
      <c r="H487" s="94" t="s">
        <v>1814</v>
      </c>
      <c r="I487" s="94" t="s">
        <v>189</v>
      </c>
      <c r="J487" s="196">
        <v>1</v>
      </c>
      <c r="K487" s="197">
        <v>750000000</v>
      </c>
      <c r="L487" s="198" t="s">
        <v>177</v>
      </c>
      <c r="M487" s="94" t="s">
        <v>1815</v>
      </c>
      <c r="N487" s="94" t="s">
        <v>221</v>
      </c>
      <c r="O487" s="96"/>
      <c r="P487" s="94" t="s">
        <v>746</v>
      </c>
      <c r="Q487" s="199" t="s">
        <v>1816</v>
      </c>
      <c r="R487" s="228"/>
      <c r="S487" s="228"/>
      <c r="T487" s="228"/>
      <c r="U487" s="228"/>
      <c r="V487" s="336">
        <f>W487/1.12</f>
        <v>789727.25892857136</v>
      </c>
      <c r="W487" s="322">
        <v>884494.53</v>
      </c>
      <c r="X487" s="203"/>
      <c r="Y487" s="94">
        <v>2016</v>
      </c>
      <c r="Z487" s="347"/>
    </row>
    <row r="488" spans="2:26" s="48" customFormat="1" ht="176.25" customHeight="1" x14ac:dyDescent="0.2">
      <c r="C488" s="348" t="s">
        <v>2056</v>
      </c>
      <c r="D488" s="195" t="s">
        <v>172</v>
      </c>
      <c r="E488" s="321" t="s">
        <v>1812</v>
      </c>
      <c r="F488" s="197" t="s">
        <v>1813</v>
      </c>
      <c r="G488" s="197" t="s">
        <v>1813</v>
      </c>
      <c r="H488" s="94" t="s">
        <v>2040</v>
      </c>
      <c r="I488" s="94" t="s">
        <v>189</v>
      </c>
      <c r="J488" s="196">
        <v>1</v>
      </c>
      <c r="K488" s="197">
        <v>750000000</v>
      </c>
      <c r="L488" s="198" t="s">
        <v>177</v>
      </c>
      <c r="M488" s="94" t="s">
        <v>2041</v>
      </c>
      <c r="N488" s="94" t="s">
        <v>185</v>
      </c>
      <c r="O488" s="96"/>
      <c r="P488" s="94" t="s">
        <v>2042</v>
      </c>
      <c r="Q488" s="199" t="s">
        <v>2043</v>
      </c>
      <c r="R488" s="228"/>
      <c r="S488" s="228"/>
      <c r="T488" s="228"/>
      <c r="U488" s="228"/>
      <c r="V488" s="336">
        <v>814429</v>
      </c>
      <c r="W488" s="322">
        <f>V488*1.12</f>
        <v>912160.4800000001</v>
      </c>
      <c r="X488" s="203"/>
      <c r="Y488" s="94">
        <v>2016</v>
      </c>
      <c r="Z488" s="347"/>
    </row>
    <row r="489" spans="2:26" s="48" customFormat="1" ht="176.25" customHeight="1" x14ac:dyDescent="0.2">
      <c r="C489" s="348" t="s">
        <v>2057</v>
      </c>
      <c r="D489" s="195" t="s">
        <v>172</v>
      </c>
      <c r="E489" s="321" t="s">
        <v>1812</v>
      </c>
      <c r="F489" s="197" t="s">
        <v>1813</v>
      </c>
      <c r="G489" s="197" t="s">
        <v>1813</v>
      </c>
      <c r="H489" s="94" t="s">
        <v>2044</v>
      </c>
      <c r="I489" s="94" t="s">
        <v>189</v>
      </c>
      <c r="J489" s="196">
        <v>1</v>
      </c>
      <c r="K489" s="197">
        <v>750000000</v>
      </c>
      <c r="L489" s="198" t="s">
        <v>177</v>
      </c>
      <c r="M489" s="94" t="s">
        <v>2041</v>
      </c>
      <c r="N489" s="94" t="s">
        <v>185</v>
      </c>
      <c r="O489" s="96"/>
      <c r="P489" s="94" t="s">
        <v>2042</v>
      </c>
      <c r="Q489" s="199" t="s">
        <v>2043</v>
      </c>
      <c r="R489" s="228"/>
      <c r="S489" s="228"/>
      <c r="T489" s="228"/>
      <c r="U489" s="228"/>
      <c r="V489" s="336">
        <v>782533</v>
      </c>
      <c r="W489" s="322">
        <f>V489*1.12</f>
        <v>876436.96000000008</v>
      </c>
      <c r="X489" s="203"/>
      <c r="Y489" s="94">
        <v>2016</v>
      </c>
      <c r="Z489" s="347"/>
    </row>
    <row r="490" spans="2:26" s="48" customFormat="1" ht="176.25" customHeight="1" x14ac:dyDescent="0.2">
      <c r="C490" s="348" t="s">
        <v>2058</v>
      </c>
      <c r="D490" s="356" t="s">
        <v>172</v>
      </c>
      <c r="E490" s="357" t="s">
        <v>2045</v>
      </c>
      <c r="F490" s="358" t="s">
        <v>2046</v>
      </c>
      <c r="G490" s="358" t="s">
        <v>2046</v>
      </c>
      <c r="H490" s="82" t="s">
        <v>2047</v>
      </c>
      <c r="I490" s="82" t="s">
        <v>176</v>
      </c>
      <c r="J490" s="359">
        <v>0.8</v>
      </c>
      <c r="K490" s="358">
        <v>750000000</v>
      </c>
      <c r="L490" s="360" t="s">
        <v>177</v>
      </c>
      <c r="M490" s="82" t="s">
        <v>2048</v>
      </c>
      <c r="N490" s="82" t="s">
        <v>2049</v>
      </c>
      <c r="O490" s="361"/>
      <c r="P490" s="82" t="s">
        <v>2050</v>
      </c>
      <c r="Q490" s="362" t="s">
        <v>2051</v>
      </c>
      <c r="R490" s="363"/>
      <c r="S490" s="363"/>
      <c r="T490" s="363"/>
      <c r="U490" s="363"/>
      <c r="V490" s="364">
        <v>50425873</v>
      </c>
      <c r="W490" s="365">
        <f>V490*1.12</f>
        <v>56476977.760000005</v>
      </c>
      <c r="X490" s="366"/>
      <c r="Y490" s="82">
        <v>2016</v>
      </c>
      <c r="Z490" s="385"/>
    </row>
    <row r="491" spans="2:26" s="48" customFormat="1" ht="176.25" customHeight="1" x14ac:dyDescent="0.2">
      <c r="C491" s="348" t="s">
        <v>2059</v>
      </c>
      <c r="D491" s="356" t="s">
        <v>172</v>
      </c>
      <c r="E491" s="357" t="s">
        <v>2045</v>
      </c>
      <c r="F491" s="358" t="s">
        <v>2046</v>
      </c>
      <c r="G491" s="358" t="s">
        <v>2046</v>
      </c>
      <c r="H491" s="82" t="s">
        <v>2052</v>
      </c>
      <c r="I491" s="82" t="s">
        <v>176</v>
      </c>
      <c r="J491" s="359">
        <v>0.8</v>
      </c>
      <c r="K491" s="358">
        <v>750000000</v>
      </c>
      <c r="L491" s="360" t="s">
        <v>177</v>
      </c>
      <c r="M491" s="82" t="s">
        <v>2048</v>
      </c>
      <c r="N491" s="82" t="s">
        <v>409</v>
      </c>
      <c r="O491" s="361"/>
      <c r="P491" s="82" t="s">
        <v>2050</v>
      </c>
      <c r="Q491" s="362" t="s">
        <v>2051</v>
      </c>
      <c r="R491" s="363"/>
      <c r="S491" s="363"/>
      <c r="T491" s="363"/>
      <c r="U491" s="363"/>
      <c r="V491" s="364">
        <v>41299878</v>
      </c>
      <c r="W491" s="365">
        <f t="shared" ref="W491:W494" si="23">V491*1.12</f>
        <v>46255863.360000007</v>
      </c>
      <c r="X491" s="366"/>
      <c r="Y491" s="82">
        <v>2016</v>
      </c>
      <c r="Z491" s="385"/>
    </row>
    <row r="492" spans="2:26" s="48" customFormat="1" ht="176.25" customHeight="1" x14ac:dyDescent="0.2">
      <c r="C492" s="348" t="s">
        <v>2060</v>
      </c>
      <c r="D492" s="356" t="s">
        <v>172</v>
      </c>
      <c r="E492" s="357" t="s">
        <v>2045</v>
      </c>
      <c r="F492" s="358" t="s">
        <v>2046</v>
      </c>
      <c r="G492" s="358" t="s">
        <v>2046</v>
      </c>
      <c r="H492" s="82" t="s">
        <v>2053</v>
      </c>
      <c r="I492" s="82" t="s">
        <v>176</v>
      </c>
      <c r="J492" s="359">
        <v>0.8</v>
      </c>
      <c r="K492" s="358">
        <v>750000000</v>
      </c>
      <c r="L492" s="360" t="s">
        <v>177</v>
      </c>
      <c r="M492" s="82" t="s">
        <v>2048</v>
      </c>
      <c r="N492" s="82" t="s">
        <v>232</v>
      </c>
      <c r="O492" s="361"/>
      <c r="P492" s="82" t="s">
        <v>2050</v>
      </c>
      <c r="Q492" s="362" t="s">
        <v>2051</v>
      </c>
      <c r="R492" s="363"/>
      <c r="S492" s="363"/>
      <c r="T492" s="363"/>
      <c r="U492" s="363"/>
      <c r="V492" s="364">
        <v>49813010</v>
      </c>
      <c r="W492" s="365">
        <f t="shared" si="23"/>
        <v>55790571.200000003</v>
      </c>
      <c r="X492" s="366"/>
      <c r="Y492" s="82">
        <v>2016</v>
      </c>
      <c r="Z492" s="385"/>
    </row>
    <row r="493" spans="2:26" s="48" customFormat="1" ht="176.25" customHeight="1" x14ac:dyDescent="0.2">
      <c r="C493" s="348" t="s">
        <v>2061</v>
      </c>
      <c r="D493" s="356" t="s">
        <v>172</v>
      </c>
      <c r="E493" s="357" t="s">
        <v>2045</v>
      </c>
      <c r="F493" s="358" t="s">
        <v>2046</v>
      </c>
      <c r="G493" s="358" t="s">
        <v>2046</v>
      </c>
      <c r="H493" s="82" t="s">
        <v>2054</v>
      </c>
      <c r="I493" s="82" t="s">
        <v>176</v>
      </c>
      <c r="J493" s="359">
        <v>0.8</v>
      </c>
      <c r="K493" s="358">
        <v>750000000</v>
      </c>
      <c r="L493" s="360" t="s">
        <v>177</v>
      </c>
      <c r="M493" s="82" t="s">
        <v>2048</v>
      </c>
      <c r="N493" s="82" t="s">
        <v>237</v>
      </c>
      <c r="O493" s="361"/>
      <c r="P493" s="82" t="s">
        <v>2050</v>
      </c>
      <c r="Q493" s="362" t="s">
        <v>2051</v>
      </c>
      <c r="R493" s="363"/>
      <c r="S493" s="363"/>
      <c r="T493" s="363"/>
      <c r="U493" s="363"/>
      <c r="V493" s="364">
        <v>207626016</v>
      </c>
      <c r="W493" s="365">
        <f t="shared" si="23"/>
        <v>232541137.92000002</v>
      </c>
      <c r="X493" s="366"/>
      <c r="Y493" s="82">
        <v>2016</v>
      </c>
      <c r="Z493" s="385"/>
    </row>
    <row r="494" spans="2:26" s="48" customFormat="1" ht="176.25" customHeight="1" x14ac:dyDescent="0.2">
      <c r="C494" s="348" t="s">
        <v>2062</v>
      </c>
      <c r="D494" s="356" t="s">
        <v>172</v>
      </c>
      <c r="E494" s="357" t="s">
        <v>2045</v>
      </c>
      <c r="F494" s="358" t="s">
        <v>2046</v>
      </c>
      <c r="G494" s="358" t="s">
        <v>2046</v>
      </c>
      <c r="H494" s="82" t="s">
        <v>2055</v>
      </c>
      <c r="I494" s="82" t="s">
        <v>176</v>
      </c>
      <c r="J494" s="359">
        <v>0.8</v>
      </c>
      <c r="K494" s="358">
        <v>750000000</v>
      </c>
      <c r="L494" s="360" t="s">
        <v>177</v>
      </c>
      <c r="M494" s="82" t="s">
        <v>2048</v>
      </c>
      <c r="N494" s="82" t="s">
        <v>185</v>
      </c>
      <c r="O494" s="361"/>
      <c r="P494" s="82" t="s">
        <v>2050</v>
      </c>
      <c r="Q494" s="362" t="s">
        <v>2051</v>
      </c>
      <c r="R494" s="363"/>
      <c r="S494" s="363"/>
      <c r="T494" s="363"/>
      <c r="U494" s="363"/>
      <c r="V494" s="364">
        <v>31024577</v>
      </c>
      <c r="W494" s="365">
        <f t="shared" si="23"/>
        <v>34747526.240000002</v>
      </c>
      <c r="X494" s="366"/>
      <c r="Y494" s="82">
        <v>2016</v>
      </c>
      <c r="Z494" s="385"/>
    </row>
    <row r="495" spans="2:26" s="48" customFormat="1" ht="176.25" customHeight="1" x14ac:dyDescent="0.2">
      <c r="C495" s="403" t="s">
        <v>2165</v>
      </c>
      <c r="D495" s="195" t="s">
        <v>172</v>
      </c>
      <c r="E495" s="321" t="s">
        <v>2158</v>
      </c>
      <c r="F495" s="94" t="s">
        <v>2159</v>
      </c>
      <c r="G495" s="94" t="s">
        <v>2159</v>
      </c>
      <c r="H495" s="94" t="s">
        <v>2160</v>
      </c>
      <c r="I495" s="94" t="s">
        <v>184</v>
      </c>
      <c r="J495" s="359">
        <v>0.8</v>
      </c>
      <c r="K495" s="94">
        <v>750000000</v>
      </c>
      <c r="L495" s="56" t="s">
        <v>177</v>
      </c>
      <c r="M495" s="94" t="s">
        <v>2161</v>
      </c>
      <c r="N495" s="94" t="s">
        <v>2162</v>
      </c>
      <c r="O495" s="96"/>
      <c r="P495" s="94" t="s">
        <v>2163</v>
      </c>
      <c r="Q495" s="71" t="s">
        <v>2164</v>
      </c>
      <c r="R495" s="228"/>
      <c r="S495" s="228"/>
      <c r="T495" s="228"/>
      <c r="U495" s="228"/>
      <c r="V495" s="336">
        <v>199092739.75</v>
      </c>
      <c r="W495" s="336">
        <f>V495*1.12</f>
        <v>222983868.52000001</v>
      </c>
      <c r="X495" s="203"/>
      <c r="Y495" s="94">
        <v>2016</v>
      </c>
      <c r="Z495" s="404"/>
    </row>
    <row r="496" spans="2:26" s="48" customFormat="1" ht="176.25" customHeight="1" x14ac:dyDescent="0.25">
      <c r="C496" s="438" t="s">
        <v>2258</v>
      </c>
      <c r="D496" s="429" t="s">
        <v>172</v>
      </c>
      <c r="E496" s="429" t="s">
        <v>2255</v>
      </c>
      <c r="F496" s="429" t="s">
        <v>2256</v>
      </c>
      <c r="G496" s="429" t="s">
        <v>2256</v>
      </c>
      <c r="H496" s="429" t="s">
        <v>2257</v>
      </c>
      <c r="I496" s="429" t="s">
        <v>189</v>
      </c>
      <c r="J496" s="430">
        <v>1</v>
      </c>
      <c r="K496" s="429">
        <v>750000000</v>
      </c>
      <c r="L496" s="429" t="s">
        <v>339</v>
      </c>
      <c r="M496" s="429" t="s">
        <v>669</v>
      </c>
      <c r="N496" s="429" t="s">
        <v>339</v>
      </c>
      <c r="O496" s="429"/>
      <c r="P496" s="429" t="s">
        <v>669</v>
      </c>
      <c r="Q496" s="429" t="s">
        <v>1731</v>
      </c>
      <c r="R496" s="429"/>
      <c r="S496" s="429"/>
      <c r="T496" s="429"/>
      <c r="U496" s="429"/>
      <c r="V496" s="462">
        <v>0</v>
      </c>
      <c r="W496" s="462">
        <v>0</v>
      </c>
      <c r="X496" s="429"/>
      <c r="Y496" s="429">
        <v>2016</v>
      </c>
      <c r="Z496" s="445" t="s">
        <v>1079</v>
      </c>
    </row>
    <row r="497" spans="3:26" s="48" customFormat="1" ht="176.25" customHeight="1" x14ac:dyDescent="0.25">
      <c r="C497" s="456" t="s">
        <v>2327</v>
      </c>
      <c r="D497" s="429" t="s">
        <v>172</v>
      </c>
      <c r="E497" s="429" t="s">
        <v>2255</v>
      </c>
      <c r="F497" s="429" t="s">
        <v>2256</v>
      </c>
      <c r="G497" s="429" t="s">
        <v>2256</v>
      </c>
      <c r="H497" s="429" t="s">
        <v>2257</v>
      </c>
      <c r="I497" s="429" t="s">
        <v>189</v>
      </c>
      <c r="J497" s="430">
        <v>1</v>
      </c>
      <c r="K497" s="429">
        <v>750000000</v>
      </c>
      <c r="L497" s="429" t="s">
        <v>339</v>
      </c>
      <c r="M497" s="429" t="s">
        <v>663</v>
      </c>
      <c r="N497" s="429" t="s">
        <v>339</v>
      </c>
      <c r="O497" s="429"/>
      <c r="P497" s="429" t="s">
        <v>631</v>
      </c>
      <c r="Q497" s="429" t="s">
        <v>1731</v>
      </c>
      <c r="R497" s="429"/>
      <c r="S497" s="429"/>
      <c r="T497" s="429"/>
      <c r="U497" s="429"/>
      <c r="V497" s="462">
        <v>1878000</v>
      </c>
      <c r="W497" s="462">
        <v>2103360</v>
      </c>
      <c r="X497" s="429"/>
      <c r="Y497" s="429">
        <v>2016</v>
      </c>
      <c r="Z497" s="445"/>
    </row>
    <row r="498" spans="3:26" s="48" customFormat="1" ht="176.25" customHeight="1" x14ac:dyDescent="0.2">
      <c r="C498" s="446" t="s">
        <v>2305</v>
      </c>
      <c r="D498" s="195" t="s">
        <v>172</v>
      </c>
      <c r="E498" s="321" t="s">
        <v>2300</v>
      </c>
      <c r="F498" s="94" t="s">
        <v>2301</v>
      </c>
      <c r="G498" s="94" t="s">
        <v>2301</v>
      </c>
      <c r="H498" s="94" t="s">
        <v>2302</v>
      </c>
      <c r="I498" s="94" t="s">
        <v>189</v>
      </c>
      <c r="J498" s="359">
        <v>0.8</v>
      </c>
      <c r="K498" s="94">
        <v>750000000</v>
      </c>
      <c r="L498" s="56" t="s">
        <v>177</v>
      </c>
      <c r="M498" s="93" t="s">
        <v>2068</v>
      </c>
      <c r="N498" s="94" t="s">
        <v>2303</v>
      </c>
      <c r="O498" s="96"/>
      <c r="P498" s="94" t="s">
        <v>2163</v>
      </c>
      <c r="Q498" s="71" t="s">
        <v>1745</v>
      </c>
      <c r="R498" s="228"/>
      <c r="S498" s="228"/>
      <c r="T498" s="228"/>
      <c r="U498" s="228"/>
      <c r="V498" s="336">
        <v>20591474.949999999</v>
      </c>
      <c r="W498" s="336">
        <v>23062451.940000001</v>
      </c>
      <c r="X498" s="203"/>
      <c r="Y498" s="94">
        <v>2016</v>
      </c>
      <c r="Z498" s="404"/>
    </row>
    <row r="499" spans="3:26" s="48" customFormat="1" ht="176.25" customHeight="1" x14ac:dyDescent="0.2">
      <c r="C499" s="446" t="s">
        <v>2306</v>
      </c>
      <c r="D499" s="195" t="s">
        <v>172</v>
      </c>
      <c r="E499" s="321" t="s">
        <v>1742</v>
      </c>
      <c r="F499" s="94" t="s">
        <v>1743</v>
      </c>
      <c r="G499" s="94" t="s">
        <v>1743</v>
      </c>
      <c r="H499" s="94" t="s">
        <v>2304</v>
      </c>
      <c r="I499" s="94" t="s">
        <v>184</v>
      </c>
      <c r="J499" s="359">
        <v>0.8</v>
      </c>
      <c r="K499" s="94">
        <v>750000000</v>
      </c>
      <c r="L499" s="56" t="s">
        <v>177</v>
      </c>
      <c r="M499" s="93" t="s">
        <v>2068</v>
      </c>
      <c r="N499" s="452" t="s">
        <v>409</v>
      </c>
      <c r="O499" s="96"/>
      <c r="P499" s="94" t="s">
        <v>2163</v>
      </c>
      <c r="Q499" s="71" t="s">
        <v>1745</v>
      </c>
      <c r="R499" s="228"/>
      <c r="S499" s="228"/>
      <c r="T499" s="228"/>
      <c r="U499" s="228"/>
      <c r="V499" s="336">
        <v>16290031</v>
      </c>
      <c r="W499" s="453">
        <v>18244834.720000003</v>
      </c>
      <c r="X499" s="203"/>
      <c r="Y499" s="94">
        <v>2016</v>
      </c>
      <c r="Z499" s="404"/>
    </row>
    <row r="500" spans="3:26" s="48" customFormat="1" ht="176.25" customHeight="1" x14ac:dyDescent="0.25">
      <c r="C500" s="455" t="s">
        <v>2317</v>
      </c>
      <c r="D500" s="458" t="s">
        <v>247</v>
      </c>
      <c r="E500" s="459" t="s">
        <v>2312</v>
      </c>
      <c r="F500" s="459" t="s">
        <v>2313</v>
      </c>
      <c r="G500" s="280" t="s">
        <v>2313</v>
      </c>
      <c r="H500" s="280" t="s">
        <v>2314</v>
      </c>
      <c r="I500" s="280" t="s">
        <v>201</v>
      </c>
      <c r="J500" s="460">
        <v>1</v>
      </c>
      <c r="K500" s="49">
        <v>750000000</v>
      </c>
      <c r="L500" s="198" t="s">
        <v>252</v>
      </c>
      <c r="M500" s="198" t="s">
        <v>1920</v>
      </c>
      <c r="N500" s="57" t="s">
        <v>2315</v>
      </c>
      <c r="O500" s="280"/>
      <c r="P500" s="305" t="s">
        <v>2175</v>
      </c>
      <c r="Q500" s="280" t="s">
        <v>2316</v>
      </c>
      <c r="R500" s="280"/>
      <c r="S500" s="280"/>
      <c r="T500" s="280"/>
      <c r="U500" s="281"/>
      <c r="V500" s="461">
        <v>5754000</v>
      </c>
      <c r="W500" s="461">
        <f>V500*1.12</f>
        <v>6444480.0000000009</v>
      </c>
      <c r="X500" s="280"/>
      <c r="Y500" s="280">
        <v>2016</v>
      </c>
      <c r="Z500" s="280"/>
    </row>
    <row r="501" spans="3:26" s="48" customFormat="1" ht="39" customHeight="1" x14ac:dyDescent="0.25">
      <c r="C501" s="470" t="s">
        <v>26</v>
      </c>
      <c r="D501" s="469"/>
      <c r="E501" s="49"/>
      <c r="F501" s="49"/>
      <c r="G501" s="49"/>
      <c r="H501" s="49"/>
      <c r="I501" s="49"/>
      <c r="J501" s="111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104"/>
      <c r="V501" s="112">
        <f>SUM(V439:V500)</f>
        <v>909760333.41892862</v>
      </c>
      <c r="W501" s="112">
        <f>SUM(W439:W500)</f>
        <v>1018931573.9084001</v>
      </c>
      <c r="X501" s="49"/>
      <c r="Y501" s="59"/>
      <c r="Z501" s="49"/>
    </row>
    <row r="502" spans="3:26" s="113" customFormat="1" ht="15" customHeight="1" x14ac:dyDescent="0.25">
      <c r="C502" s="465" t="s">
        <v>84</v>
      </c>
      <c r="D502" s="466"/>
      <c r="E502" s="466"/>
      <c r="F502" s="466"/>
      <c r="G502" s="466"/>
      <c r="H502" s="466"/>
      <c r="I502" s="466"/>
      <c r="J502" s="466"/>
      <c r="K502" s="466"/>
      <c r="L502" s="466"/>
      <c r="M502" s="466"/>
      <c r="N502" s="466"/>
      <c r="O502" s="466"/>
      <c r="P502" s="466"/>
      <c r="Q502" s="466"/>
      <c r="R502" s="466"/>
      <c r="S502" s="466"/>
      <c r="T502" s="466"/>
      <c r="U502" s="466"/>
      <c r="V502" s="466"/>
      <c r="W502" s="466"/>
      <c r="X502" s="466"/>
      <c r="Y502" s="466"/>
      <c r="Z502" s="467"/>
    </row>
    <row r="503" spans="3:26" s="48" customFormat="1" ht="201.75" customHeight="1" x14ac:dyDescent="0.25">
      <c r="C503" s="92" t="s">
        <v>33</v>
      </c>
      <c r="D503" s="63" t="s">
        <v>172</v>
      </c>
      <c r="E503" s="93" t="s">
        <v>186</v>
      </c>
      <c r="F503" s="94" t="s">
        <v>187</v>
      </c>
      <c r="G503" s="94" t="s">
        <v>187</v>
      </c>
      <c r="H503" s="94" t="s">
        <v>188</v>
      </c>
      <c r="I503" s="93" t="s">
        <v>189</v>
      </c>
      <c r="J503" s="95">
        <v>1</v>
      </c>
      <c r="K503" s="94">
        <v>750000000</v>
      </c>
      <c r="L503" s="56" t="s">
        <v>177</v>
      </c>
      <c r="M503" s="94" t="s">
        <v>178</v>
      </c>
      <c r="N503" s="94" t="s">
        <v>185</v>
      </c>
      <c r="O503" s="93"/>
      <c r="P503" s="94" t="s">
        <v>180</v>
      </c>
      <c r="Q503" s="71" t="s">
        <v>190</v>
      </c>
      <c r="R503" s="93"/>
      <c r="S503" s="93"/>
      <c r="T503" s="93"/>
      <c r="U503" s="93"/>
      <c r="V503" s="98">
        <v>2501788</v>
      </c>
      <c r="W503" s="98">
        <v>2802002.56</v>
      </c>
      <c r="X503" s="93"/>
      <c r="Y503" s="99">
        <v>2015</v>
      </c>
      <c r="Z503" s="73"/>
    </row>
    <row r="504" spans="3:26" s="48" customFormat="1" ht="156" customHeight="1" x14ac:dyDescent="0.25">
      <c r="C504" s="94" t="s">
        <v>28</v>
      </c>
      <c r="D504" s="114" t="s">
        <v>172</v>
      </c>
      <c r="E504" s="115" t="s">
        <v>191</v>
      </c>
      <c r="F504" s="116" t="s">
        <v>192</v>
      </c>
      <c r="G504" s="117" t="s">
        <v>192</v>
      </c>
      <c r="H504" s="118"/>
      <c r="I504" s="74" t="s">
        <v>176</v>
      </c>
      <c r="J504" s="119">
        <v>1</v>
      </c>
      <c r="K504" s="63">
        <v>750000000</v>
      </c>
      <c r="L504" s="120" t="s">
        <v>177</v>
      </c>
      <c r="M504" s="121" t="s">
        <v>193</v>
      </c>
      <c r="N504" s="120" t="s">
        <v>194</v>
      </c>
      <c r="O504" s="122"/>
      <c r="P504" s="122" t="s">
        <v>195</v>
      </c>
      <c r="Q504" s="123" t="s">
        <v>196</v>
      </c>
      <c r="R504" s="118"/>
      <c r="S504" s="118"/>
      <c r="T504" s="118"/>
      <c r="U504" s="118"/>
      <c r="V504" s="77">
        <v>11114040</v>
      </c>
      <c r="W504" s="98">
        <v>12447724.800000001</v>
      </c>
      <c r="X504" s="74"/>
      <c r="Y504" s="118" t="s">
        <v>197</v>
      </c>
      <c r="Z504" s="73"/>
    </row>
    <row r="505" spans="3:26" s="48" customFormat="1" ht="183" customHeight="1" x14ac:dyDescent="0.25">
      <c r="C505" s="124" t="s">
        <v>29</v>
      </c>
      <c r="D505" s="125" t="s">
        <v>172</v>
      </c>
      <c r="E505" s="126" t="s">
        <v>198</v>
      </c>
      <c r="F505" s="116" t="s">
        <v>199</v>
      </c>
      <c r="G505" s="117" t="s">
        <v>199</v>
      </c>
      <c r="H505" s="118" t="s">
        <v>200</v>
      </c>
      <c r="I505" s="74" t="s">
        <v>201</v>
      </c>
      <c r="J505" s="119">
        <v>1</v>
      </c>
      <c r="K505" s="127">
        <v>750000000</v>
      </c>
      <c r="L505" s="128" t="s">
        <v>177</v>
      </c>
      <c r="M505" s="121" t="s">
        <v>193</v>
      </c>
      <c r="N505" s="128" t="s">
        <v>202</v>
      </c>
      <c r="O505" s="122"/>
      <c r="P505" s="122" t="s">
        <v>195</v>
      </c>
      <c r="Q505" s="129" t="s">
        <v>196</v>
      </c>
      <c r="R505" s="118"/>
      <c r="S505" s="118"/>
      <c r="T505" s="118"/>
      <c r="U505" s="118"/>
      <c r="V505" s="77">
        <v>2727000</v>
      </c>
      <c r="W505" s="98">
        <v>3054240.0000000005</v>
      </c>
      <c r="X505" s="74"/>
      <c r="Y505" s="130" t="s">
        <v>197</v>
      </c>
      <c r="Z505" s="73"/>
    </row>
    <row r="506" spans="3:26" s="48" customFormat="1" ht="183" customHeight="1" x14ac:dyDescent="0.25">
      <c r="C506" s="100" t="s">
        <v>34</v>
      </c>
      <c r="D506" s="125" t="s">
        <v>172</v>
      </c>
      <c r="E506" s="114" t="s">
        <v>203</v>
      </c>
      <c r="F506" s="116" t="s">
        <v>204</v>
      </c>
      <c r="G506" s="117" t="s">
        <v>204</v>
      </c>
      <c r="H506" s="118"/>
      <c r="I506" s="74" t="s">
        <v>189</v>
      </c>
      <c r="J506" s="119">
        <v>1</v>
      </c>
      <c r="K506" s="127">
        <v>750000000</v>
      </c>
      <c r="L506" s="128" t="s">
        <v>194</v>
      </c>
      <c r="M506" s="121" t="s">
        <v>193</v>
      </c>
      <c r="N506" s="128" t="s">
        <v>194</v>
      </c>
      <c r="O506" s="122"/>
      <c r="P506" s="122" t="s">
        <v>195</v>
      </c>
      <c r="Q506" s="129" t="s">
        <v>205</v>
      </c>
      <c r="R506" s="118"/>
      <c r="S506" s="118"/>
      <c r="T506" s="118"/>
      <c r="U506" s="118"/>
      <c r="V506" s="77">
        <v>1346380.9</v>
      </c>
      <c r="W506" s="98">
        <v>1507946.61</v>
      </c>
      <c r="X506" s="74" t="s">
        <v>206</v>
      </c>
      <c r="Y506" s="130" t="s">
        <v>197</v>
      </c>
      <c r="Z506" s="73"/>
    </row>
    <row r="507" spans="3:26" s="48" customFormat="1" ht="174.75" customHeight="1" x14ac:dyDescent="0.25">
      <c r="C507" s="124" t="s">
        <v>47</v>
      </c>
      <c r="D507" s="125" t="s">
        <v>172</v>
      </c>
      <c r="E507" s="114" t="s">
        <v>207</v>
      </c>
      <c r="F507" s="116" t="s">
        <v>208</v>
      </c>
      <c r="G507" s="117" t="s">
        <v>208</v>
      </c>
      <c r="H507" s="118"/>
      <c r="I507" s="74" t="s">
        <v>189</v>
      </c>
      <c r="J507" s="119">
        <v>1</v>
      </c>
      <c r="K507" s="127">
        <v>750000000</v>
      </c>
      <c r="L507" s="128" t="s">
        <v>194</v>
      </c>
      <c r="M507" s="121" t="s">
        <v>193</v>
      </c>
      <c r="N507" s="128" t="s">
        <v>194</v>
      </c>
      <c r="O507" s="122"/>
      <c r="P507" s="122" t="s">
        <v>195</v>
      </c>
      <c r="Q507" s="129" t="s">
        <v>196</v>
      </c>
      <c r="R507" s="118"/>
      <c r="S507" s="118"/>
      <c r="T507" s="118"/>
      <c r="U507" s="118"/>
      <c r="V507" s="77">
        <v>434600</v>
      </c>
      <c r="W507" s="98">
        <v>486752.00000000006</v>
      </c>
      <c r="X507" s="74"/>
      <c r="Y507" s="130" t="s">
        <v>197</v>
      </c>
      <c r="Z507" s="73"/>
    </row>
    <row r="508" spans="3:26" s="48" customFormat="1" ht="165" customHeight="1" x14ac:dyDescent="0.25">
      <c r="C508" s="124" t="s">
        <v>48</v>
      </c>
      <c r="D508" s="125" t="s">
        <v>172</v>
      </c>
      <c r="E508" s="114" t="s">
        <v>209</v>
      </c>
      <c r="F508" s="116" t="s">
        <v>210</v>
      </c>
      <c r="G508" s="117" t="s">
        <v>211</v>
      </c>
      <c r="H508" s="118"/>
      <c r="I508" s="74" t="s">
        <v>189</v>
      </c>
      <c r="J508" s="119">
        <v>1</v>
      </c>
      <c r="K508" s="127">
        <v>750000000</v>
      </c>
      <c r="L508" s="128" t="s">
        <v>194</v>
      </c>
      <c r="M508" s="121" t="s">
        <v>193</v>
      </c>
      <c r="N508" s="128" t="s">
        <v>194</v>
      </c>
      <c r="O508" s="122"/>
      <c r="P508" s="122" t="s">
        <v>195</v>
      </c>
      <c r="Q508" s="129" t="s">
        <v>196</v>
      </c>
      <c r="R508" s="118"/>
      <c r="S508" s="118"/>
      <c r="T508" s="118"/>
      <c r="U508" s="118"/>
      <c r="V508" s="77">
        <v>150000</v>
      </c>
      <c r="W508" s="98">
        <v>168000.00000000003</v>
      </c>
      <c r="X508" s="74"/>
      <c r="Y508" s="130" t="s">
        <v>197</v>
      </c>
      <c r="Z508" s="73"/>
    </row>
    <row r="509" spans="3:26" s="48" customFormat="1" ht="170.25" customHeight="1" x14ac:dyDescent="0.25">
      <c r="C509" s="100" t="s">
        <v>49</v>
      </c>
      <c r="D509" s="125" t="s">
        <v>172</v>
      </c>
      <c r="E509" s="114" t="s">
        <v>212</v>
      </c>
      <c r="F509" s="131" t="s">
        <v>213</v>
      </c>
      <c r="G509" s="132" t="s">
        <v>213</v>
      </c>
      <c r="H509" s="118"/>
      <c r="I509" s="74" t="s">
        <v>189</v>
      </c>
      <c r="J509" s="119">
        <v>1</v>
      </c>
      <c r="K509" s="127">
        <v>750000000</v>
      </c>
      <c r="L509" s="128" t="s">
        <v>194</v>
      </c>
      <c r="M509" s="121" t="s">
        <v>193</v>
      </c>
      <c r="N509" s="128" t="s">
        <v>194</v>
      </c>
      <c r="O509" s="122"/>
      <c r="P509" s="122" t="s">
        <v>195</v>
      </c>
      <c r="Q509" s="129" t="s">
        <v>196</v>
      </c>
      <c r="R509" s="118"/>
      <c r="S509" s="118"/>
      <c r="T509" s="118"/>
      <c r="U509" s="118"/>
      <c r="V509" s="77">
        <v>4080000</v>
      </c>
      <c r="W509" s="98">
        <v>4569600</v>
      </c>
      <c r="X509" s="74"/>
      <c r="Y509" s="130" t="s">
        <v>197</v>
      </c>
      <c r="Z509" s="73"/>
    </row>
    <row r="510" spans="3:26" s="48" customFormat="1" ht="171.75" customHeight="1" x14ac:dyDescent="0.25">
      <c r="C510" s="124" t="s">
        <v>50</v>
      </c>
      <c r="D510" s="125" t="s">
        <v>172</v>
      </c>
      <c r="E510" s="133" t="s">
        <v>214</v>
      </c>
      <c r="F510" s="131" t="s">
        <v>215</v>
      </c>
      <c r="G510" s="131" t="s">
        <v>215</v>
      </c>
      <c r="H510" s="118"/>
      <c r="I510" s="74" t="s">
        <v>201</v>
      </c>
      <c r="J510" s="119">
        <v>1</v>
      </c>
      <c r="K510" s="127">
        <v>750000000</v>
      </c>
      <c r="L510" s="128" t="s">
        <v>194</v>
      </c>
      <c r="M510" s="121" t="s">
        <v>313</v>
      </c>
      <c r="N510" s="128" t="s">
        <v>194</v>
      </c>
      <c r="O510" s="122"/>
      <c r="P510" s="122" t="s">
        <v>619</v>
      </c>
      <c r="Q510" s="129" t="s">
        <v>196</v>
      </c>
      <c r="R510" s="118"/>
      <c r="S510" s="118"/>
      <c r="T510" s="118"/>
      <c r="U510" s="118"/>
      <c r="V510" s="77">
        <v>3215000</v>
      </c>
      <c r="W510" s="98">
        <v>3600800.0000000005</v>
      </c>
      <c r="X510" s="74"/>
      <c r="Y510" s="130" t="s">
        <v>197</v>
      </c>
      <c r="Z510" s="73"/>
    </row>
    <row r="511" spans="3:26" s="48" customFormat="1" ht="232.5" customHeight="1" x14ac:dyDescent="0.25">
      <c r="C511" s="124" t="s">
        <v>51</v>
      </c>
      <c r="D511" s="49" t="s">
        <v>172</v>
      </c>
      <c r="E511" s="134" t="s">
        <v>256</v>
      </c>
      <c r="F511" s="135" t="s">
        <v>812</v>
      </c>
      <c r="G511" s="135" t="s">
        <v>813</v>
      </c>
      <c r="H511" s="136" t="s">
        <v>257</v>
      </c>
      <c r="I511" s="106" t="s">
        <v>189</v>
      </c>
      <c r="J511" s="107">
        <v>1</v>
      </c>
      <c r="K511" s="49">
        <v>750000000</v>
      </c>
      <c r="L511" s="56" t="s">
        <v>177</v>
      </c>
      <c r="M511" s="56" t="s">
        <v>220</v>
      </c>
      <c r="N511" s="101" t="s">
        <v>258</v>
      </c>
      <c r="O511" s="49"/>
      <c r="P511" s="69" t="s">
        <v>223</v>
      </c>
      <c r="Q511" s="49" t="s">
        <v>259</v>
      </c>
      <c r="R511" s="49"/>
      <c r="S511" s="49"/>
      <c r="T511" s="54"/>
      <c r="U511" s="49"/>
      <c r="V511" s="77">
        <v>452163772.94</v>
      </c>
      <c r="W511" s="98">
        <v>506423425.69</v>
      </c>
      <c r="X511" s="49" t="s">
        <v>206</v>
      </c>
      <c r="Y511" s="59" t="s">
        <v>197</v>
      </c>
      <c r="Z511" s="73"/>
    </row>
    <row r="512" spans="3:26" s="48" customFormat="1" ht="206.25" customHeight="1" x14ac:dyDescent="0.25">
      <c r="C512" s="100" t="s">
        <v>52</v>
      </c>
      <c r="D512" s="49" t="s">
        <v>172</v>
      </c>
      <c r="E512" s="134" t="s">
        <v>256</v>
      </c>
      <c r="F512" s="135" t="s">
        <v>812</v>
      </c>
      <c r="G512" s="135" t="s">
        <v>813</v>
      </c>
      <c r="H512" s="136" t="s">
        <v>260</v>
      </c>
      <c r="I512" s="106" t="s">
        <v>189</v>
      </c>
      <c r="J512" s="107">
        <v>1</v>
      </c>
      <c r="K512" s="49">
        <v>750000000</v>
      </c>
      <c r="L512" s="56" t="s">
        <v>177</v>
      </c>
      <c r="M512" s="56" t="s">
        <v>220</v>
      </c>
      <c r="N512" s="101" t="s">
        <v>261</v>
      </c>
      <c r="O512" s="49"/>
      <c r="P512" s="69" t="s">
        <v>262</v>
      </c>
      <c r="Q512" s="49" t="s">
        <v>259</v>
      </c>
      <c r="R512" s="49"/>
      <c r="S512" s="49"/>
      <c r="T512" s="54"/>
      <c r="U512" s="49"/>
      <c r="V512" s="137">
        <v>371372950</v>
      </c>
      <c r="W512" s="98">
        <v>415937704</v>
      </c>
      <c r="X512" s="49" t="s">
        <v>206</v>
      </c>
      <c r="Y512" s="59" t="s">
        <v>197</v>
      </c>
      <c r="Z512" s="73"/>
    </row>
    <row r="513" spans="3:26" s="48" customFormat="1" ht="165" customHeight="1" x14ac:dyDescent="0.25">
      <c r="C513" s="124" t="s">
        <v>53</v>
      </c>
      <c r="D513" s="49" t="s">
        <v>172</v>
      </c>
      <c r="E513" s="105" t="s">
        <v>263</v>
      </c>
      <c r="F513" s="105" t="s">
        <v>264</v>
      </c>
      <c r="G513" s="105" t="s">
        <v>265</v>
      </c>
      <c r="H513" s="136" t="s">
        <v>266</v>
      </c>
      <c r="I513" s="106" t="s">
        <v>189</v>
      </c>
      <c r="J513" s="107">
        <v>0.83</v>
      </c>
      <c r="K513" s="49">
        <v>750000000</v>
      </c>
      <c r="L513" s="56" t="s">
        <v>177</v>
      </c>
      <c r="M513" s="56" t="s">
        <v>220</v>
      </c>
      <c r="N513" s="101" t="s">
        <v>258</v>
      </c>
      <c r="O513" s="49"/>
      <c r="P513" s="69" t="s">
        <v>262</v>
      </c>
      <c r="Q513" s="49" t="s">
        <v>259</v>
      </c>
      <c r="R513" s="49"/>
      <c r="S513" s="49"/>
      <c r="T513" s="49"/>
      <c r="U513" s="54"/>
      <c r="V513" s="137">
        <v>151875000</v>
      </c>
      <c r="W513" s="98">
        <v>170100000</v>
      </c>
      <c r="X513" s="49" t="s">
        <v>206</v>
      </c>
      <c r="Y513" s="59" t="s">
        <v>197</v>
      </c>
      <c r="Z513" s="73"/>
    </row>
    <row r="514" spans="3:26" s="48" customFormat="1" ht="129.75" customHeight="1" x14ac:dyDescent="0.25">
      <c r="C514" s="94" t="s">
        <v>54</v>
      </c>
      <c r="D514" s="49" t="s">
        <v>172</v>
      </c>
      <c r="E514" s="105" t="s">
        <v>263</v>
      </c>
      <c r="F514" s="105" t="s">
        <v>264</v>
      </c>
      <c r="G514" s="105" t="s">
        <v>265</v>
      </c>
      <c r="H514" s="136" t="s">
        <v>267</v>
      </c>
      <c r="I514" s="106" t="s">
        <v>189</v>
      </c>
      <c r="J514" s="107">
        <v>0.83</v>
      </c>
      <c r="K514" s="49">
        <v>750000000</v>
      </c>
      <c r="L514" s="56" t="s">
        <v>177</v>
      </c>
      <c r="M514" s="56" t="s">
        <v>220</v>
      </c>
      <c r="N514" s="101" t="s">
        <v>261</v>
      </c>
      <c r="O514" s="49"/>
      <c r="P514" s="69" t="s">
        <v>262</v>
      </c>
      <c r="Q514" s="49" t="s">
        <v>259</v>
      </c>
      <c r="R514" s="49"/>
      <c r="S514" s="49"/>
      <c r="T514" s="49"/>
      <c r="U514" s="54"/>
      <c r="V514" s="54">
        <v>234642857.13999999</v>
      </c>
      <c r="W514" s="98">
        <v>262800000</v>
      </c>
      <c r="X514" s="49" t="s">
        <v>206</v>
      </c>
      <c r="Y514" s="59" t="s">
        <v>197</v>
      </c>
      <c r="Z514" s="73"/>
    </row>
    <row r="515" spans="3:26" s="48" customFormat="1" ht="206.25" customHeight="1" x14ac:dyDescent="0.25">
      <c r="C515" s="100" t="s">
        <v>55</v>
      </c>
      <c r="D515" s="49" t="s">
        <v>172</v>
      </c>
      <c r="E515" s="138" t="s">
        <v>268</v>
      </c>
      <c r="F515" s="135" t="s">
        <v>269</v>
      </c>
      <c r="G515" s="135" t="s">
        <v>269</v>
      </c>
      <c r="H515" s="136" t="s">
        <v>270</v>
      </c>
      <c r="I515" s="49" t="s">
        <v>189</v>
      </c>
      <c r="J515" s="64">
        <v>1</v>
      </c>
      <c r="K515" s="49">
        <v>750000000</v>
      </c>
      <c r="L515" s="56" t="s">
        <v>177</v>
      </c>
      <c r="M515" s="56" t="s">
        <v>220</v>
      </c>
      <c r="N515" s="101" t="s">
        <v>221</v>
      </c>
      <c r="O515" s="49"/>
      <c r="P515" s="69" t="s">
        <v>223</v>
      </c>
      <c r="Q515" s="69" t="s">
        <v>271</v>
      </c>
      <c r="R515" s="49"/>
      <c r="S515" s="101"/>
      <c r="T515" s="103"/>
      <c r="U515" s="54"/>
      <c r="V515" s="54">
        <v>764742.23</v>
      </c>
      <c r="W515" s="98">
        <v>856511.29760000005</v>
      </c>
      <c r="X515" s="49" t="s">
        <v>206</v>
      </c>
      <c r="Y515" s="59" t="s">
        <v>197</v>
      </c>
      <c r="Z515" s="73"/>
    </row>
    <row r="516" spans="3:26" s="48" customFormat="1" ht="113.25" customHeight="1" x14ac:dyDescent="0.25">
      <c r="C516" s="124" t="s">
        <v>56</v>
      </c>
      <c r="D516" s="49" t="s">
        <v>172</v>
      </c>
      <c r="E516" s="138" t="s">
        <v>272</v>
      </c>
      <c r="F516" s="49" t="s">
        <v>273</v>
      </c>
      <c r="G516" s="139" t="s">
        <v>273</v>
      </c>
      <c r="H516" s="139" t="s">
        <v>274</v>
      </c>
      <c r="I516" s="106" t="s">
        <v>189</v>
      </c>
      <c r="J516" s="107">
        <v>0.5</v>
      </c>
      <c r="K516" s="49">
        <v>750000000</v>
      </c>
      <c r="L516" s="56" t="s">
        <v>177</v>
      </c>
      <c r="M516" s="56" t="s">
        <v>220</v>
      </c>
      <c r="N516" s="101" t="s">
        <v>275</v>
      </c>
      <c r="O516" s="49"/>
      <c r="P516" s="69" t="s">
        <v>223</v>
      </c>
      <c r="Q516" s="69" t="s">
        <v>271</v>
      </c>
      <c r="R516" s="49"/>
      <c r="S516" s="49"/>
      <c r="T516" s="103"/>
      <c r="U516" s="54"/>
      <c r="V516" s="54">
        <v>561750000</v>
      </c>
      <c r="W516" s="98">
        <v>629160000.00000012</v>
      </c>
      <c r="X516" s="49"/>
      <c r="Y516" s="59" t="s">
        <v>197</v>
      </c>
      <c r="Z516" s="73"/>
    </row>
    <row r="517" spans="3:26" s="48" customFormat="1" ht="123.75" customHeight="1" x14ac:dyDescent="0.25">
      <c r="C517" s="124" t="s">
        <v>57</v>
      </c>
      <c r="D517" s="49" t="s">
        <v>172</v>
      </c>
      <c r="E517" s="140" t="s">
        <v>276</v>
      </c>
      <c r="F517" s="136" t="s">
        <v>277</v>
      </c>
      <c r="G517" s="141" t="s">
        <v>278</v>
      </c>
      <c r="H517" s="136" t="s">
        <v>279</v>
      </c>
      <c r="I517" s="49" t="s">
        <v>189</v>
      </c>
      <c r="J517" s="64">
        <v>1</v>
      </c>
      <c r="K517" s="49">
        <v>750000000</v>
      </c>
      <c r="L517" s="56" t="s">
        <v>177</v>
      </c>
      <c r="M517" s="56" t="s">
        <v>220</v>
      </c>
      <c r="N517" s="101" t="s">
        <v>221</v>
      </c>
      <c r="O517" s="49"/>
      <c r="P517" s="69" t="s">
        <v>223</v>
      </c>
      <c r="Q517" s="69" t="s">
        <v>280</v>
      </c>
      <c r="R517" s="49"/>
      <c r="S517" s="101"/>
      <c r="T517" s="142"/>
      <c r="U517" s="54"/>
      <c r="V517" s="54">
        <v>5541599.6699999999</v>
      </c>
      <c r="W517" s="98">
        <v>6206591.6304000001</v>
      </c>
      <c r="X517" s="49" t="s">
        <v>206</v>
      </c>
      <c r="Y517" s="59" t="s">
        <v>197</v>
      </c>
      <c r="Z517" s="73"/>
    </row>
    <row r="518" spans="3:26" s="48" customFormat="1" ht="171" customHeight="1" x14ac:dyDescent="0.25">
      <c r="C518" s="100" t="s">
        <v>58</v>
      </c>
      <c r="D518" s="49" t="s">
        <v>172</v>
      </c>
      <c r="E518" s="143" t="s">
        <v>281</v>
      </c>
      <c r="F518" s="69" t="s">
        <v>282</v>
      </c>
      <c r="G518" s="69" t="s">
        <v>283</v>
      </c>
      <c r="H518" s="69" t="s">
        <v>284</v>
      </c>
      <c r="I518" s="106" t="s">
        <v>176</v>
      </c>
      <c r="J518" s="107">
        <v>1</v>
      </c>
      <c r="K518" s="49">
        <v>750000000</v>
      </c>
      <c r="L518" s="56" t="s">
        <v>177</v>
      </c>
      <c r="M518" s="56" t="s">
        <v>220</v>
      </c>
      <c r="N518" s="101" t="s">
        <v>221</v>
      </c>
      <c r="O518" s="49"/>
      <c r="P518" s="69" t="s">
        <v>230</v>
      </c>
      <c r="Q518" s="141" t="s">
        <v>285</v>
      </c>
      <c r="R518" s="49"/>
      <c r="S518" s="49"/>
      <c r="T518" s="49"/>
      <c r="U518" s="54"/>
      <c r="V518" s="54">
        <v>11796633</v>
      </c>
      <c r="W518" s="98">
        <v>13212228.960000001</v>
      </c>
      <c r="X518" s="49"/>
      <c r="Y518" s="59" t="s">
        <v>197</v>
      </c>
      <c r="Z518" s="73"/>
    </row>
    <row r="519" spans="3:26" s="48" customFormat="1" ht="192.75" customHeight="1" x14ac:dyDescent="0.25">
      <c r="C519" s="124" t="s">
        <v>59</v>
      </c>
      <c r="D519" s="49" t="s">
        <v>172</v>
      </c>
      <c r="E519" s="143" t="s">
        <v>281</v>
      </c>
      <c r="F519" s="69" t="s">
        <v>286</v>
      </c>
      <c r="G519" s="69" t="s">
        <v>283</v>
      </c>
      <c r="H519" s="69" t="s">
        <v>287</v>
      </c>
      <c r="I519" s="106" t="s">
        <v>176</v>
      </c>
      <c r="J519" s="107">
        <v>1</v>
      </c>
      <c r="K519" s="49">
        <v>750000000</v>
      </c>
      <c r="L519" s="56" t="s">
        <v>177</v>
      </c>
      <c r="M519" s="56" t="s">
        <v>220</v>
      </c>
      <c r="N519" s="101" t="s">
        <v>288</v>
      </c>
      <c r="O519" s="49"/>
      <c r="P519" s="69" t="s">
        <v>223</v>
      </c>
      <c r="Q519" s="141" t="s">
        <v>289</v>
      </c>
      <c r="R519" s="49"/>
      <c r="S519" s="49"/>
      <c r="T519" s="49"/>
      <c r="U519" s="54"/>
      <c r="V519" s="54">
        <v>12436101</v>
      </c>
      <c r="W519" s="98">
        <v>13928433.120000001</v>
      </c>
      <c r="X519" s="49"/>
      <c r="Y519" s="59" t="s">
        <v>197</v>
      </c>
      <c r="Z519" s="73"/>
    </row>
    <row r="520" spans="3:26" s="48" customFormat="1" ht="184.5" customHeight="1" x14ac:dyDescent="0.25">
      <c r="C520" s="124" t="s">
        <v>60</v>
      </c>
      <c r="D520" s="49" t="s">
        <v>172</v>
      </c>
      <c r="E520" s="143" t="s">
        <v>281</v>
      </c>
      <c r="F520" s="69" t="s">
        <v>286</v>
      </c>
      <c r="G520" s="69" t="s">
        <v>283</v>
      </c>
      <c r="H520" s="69" t="s">
        <v>290</v>
      </c>
      <c r="I520" s="106" t="s">
        <v>176</v>
      </c>
      <c r="J520" s="107">
        <v>1</v>
      </c>
      <c r="K520" s="49">
        <v>750000000</v>
      </c>
      <c r="L520" s="56" t="s">
        <v>177</v>
      </c>
      <c r="M520" s="56" t="s">
        <v>220</v>
      </c>
      <c r="N520" s="101" t="s">
        <v>221</v>
      </c>
      <c r="O520" s="49"/>
      <c r="P520" s="69" t="s">
        <v>230</v>
      </c>
      <c r="Q520" s="141" t="s">
        <v>289</v>
      </c>
      <c r="R520" s="49"/>
      <c r="S520" s="49"/>
      <c r="T520" s="49"/>
      <c r="U520" s="54"/>
      <c r="V520" s="54">
        <v>1811521</v>
      </c>
      <c r="W520" s="98">
        <v>2028903.5200000003</v>
      </c>
      <c r="X520" s="49"/>
      <c r="Y520" s="59" t="s">
        <v>197</v>
      </c>
      <c r="Z520" s="73"/>
    </row>
    <row r="521" spans="3:26" s="48" customFormat="1" ht="177" customHeight="1" x14ac:dyDescent="0.25">
      <c r="C521" s="100" t="s">
        <v>61</v>
      </c>
      <c r="D521" s="49" t="s">
        <v>172</v>
      </c>
      <c r="E521" s="143" t="s">
        <v>281</v>
      </c>
      <c r="F521" s="69" t="s">
        <v>286</v>
      </c>
      <c r="G521" s="69" t="s">
        <v>283</v>
      </c>
      <c r="H521" s="69" t="s">
        <v>291</v>
      </c>
      <c r="I521" s="106" t="s">
        <v>176</v>
      </c>
      <c r="J521" s="107">
        <v>1</v>
      </c>
      <c r="K521" s="49">
        <v>750000000</v>
      </c>
      <c r="L521" s="56" t="s">
        <v>177</v>
      </c>
      <c r="M521" s="56" t="s">
        <v>220</v>
      </c>
      <c r="N521" s="101" t="s">
        <v>229</v>
      </c>
      <c r="O521" s="49"/>
      <c r="P521" s="69" t="s">
        <v>223</v>
      </c>
      <c r="Q521" s="141" t="s">
        <v>285</v>
      </c>
      <c r="R521" s="49"/>
      <c r="S521" s="49"/>
      <c r="T521" s="49"/>
      <c r="U521" s="54"/>
      <c r="V521" s="54">
        <v>7763666</v>
      </c>
      <c r="W521" s="98">
        <v>8695305.9199999999</v>
      </c>
      <c r="X521" s="49"/>
      <c r="Y521" s="59" t="s">
        <v>197</v>
      </c>
      <c r="Z521" s="73"/>
    </row>
    <row r="522" spans="3:26" s="48" customFormat="1" ht="175.5" customHeight="1" x14ac:dyDescent="0.25">
      <c r="C522" s="124" t="s">
        <v>62</v>
      </c>
      <c r="D522" s="49" t="s">
        <v>172</v>
      </c>
      <c r="E522" s="143" t="s">
        <v>281</v>
      </c>
      <c r="F522" s="69" t="s">
        <v>286</v>
      </c>
      <c r="G522" s="69" t="s">
        <v>283</v>
      </c>
      <c r="H522" s="69" t="s">
        <v>292</v>
      </c>
      <c r="I522" s="106" t="s">
        <v>189</v>
      </c>
      <c r="J522" s="107">
        <v>1</v>
      </c>
      <c r="K522" s="49">
        <v>750000000</v>
      </c>
      <c r="L522" s="56" t="s">
        <v>177</v>
      </c>
      <c r="M522" s="56" t="s">
        <v>220</v>
      </c>
      <c r="N522" s="101" t="s">
        <v>221</v>
      </c>
      <c r="O522" s="49"/>
      <c r="P522" s="69" t="s">
        <v>223</v>
      </c>
      <c r="Q522" s="141" t="s">
        <v>285</v>
      </c>
      <c r="R522" s="49"/>
      <c r="S522" s="49"/>
      <c r="T522" s="49"/>
      <c r="U522" s="54"/>
      <c r="V522" s="54">
        <v>2450086</v>
      </c>
      <c r="W522" s="98">
        <v>2744096.3200000003</v>
      </c>
      <c r="X522" s="49" t="s">
        <v>206</v>
      </c>
      <c r="Y522" s="59" t="s">
        <v>197</v>
      </c>
      <c r="Z522" s="73"/>
    </row>
    <row r="523" spans="3:26" s="48" customFormat="1" ht="190.5" customHeight="1" x14ac:dyDescent="0.25">
      <c r="C523" s="124" t="s">
        <v>81</v>
      </c>
      <c r="D523" s="49" t="s">
        <v>172</v>
      </c>
      <c r="E523" s="143" t="s">
        <v>281</v>
      </c>
      <c r="F523" s="69" t="s">
        <v>286</v>
      </c>
      <c r="G523" s="69" t="s">
        <v>283</v>
      </c>
      <c r="H523" s="69" t="s">
        <v>293</v>
      </c>
      <c r="I523" s="106" t="s">
        <v>176</v>
      </c>
      <c r="J523" s="107">
        <v>1</v>
      </c>
      <c r="K523" s="49">
        <v>750000000</v>
      </c>
      <c r="L523" s="56" t="s">
        <v>177</v>
      </c>
      <c r="M523" s="56" t="s">
        <v>220</v>
      </c>
      <c r="N523" s="101" t="s">
        <v>221</v>
      </c>
      <c r="O523" s="49"/>
      <c r="P523" s="69" t="s">
        <v>223</v>
      </c>
      <c r="Q523" s="141" t="s">
        <v>285</v>
      </c>
      <c r="R523" s="49"/>
      <c r="S523" s="49"/>
      <c r="T523" s="49"/>
      <c r="U523" s="54"/>
      <c r="V523" s="54">
        <v>4546039</v>
      </c>
      <c r="W523" s="98">
        <v>5091563.6800000006</v>
      </c>
      <c r="X523" s="49"/>
      <c r="Y523" s="59" t="s">
        <v>197</v>
      </c>
      <c r="Z523" s="73"/>
    </row>
    <row r="524" spans="3:26" s="48" customFormat="1" ht="231" customHeight="1" x14ac:dyDescent="0.25">
      <c r="C524" s="100" t="s">
        <v>82</v>
      </c>
      <c r="D524" s="49" t="s">
        <v>172</v>
      </c>
      <c r="E524" s="143" t="s">
        <v>281</v>
      </c>
      <c r="F524" s="69" t="s">
        <v>286</v>
      </c>
      <c r="G524" s="69" t="s">
        <v>283</v>
      </c>
      <c r="H524" s="69" t="s">
        <v>294</v>
      </c>
      <c r="I524" s="106" t="s">
        <v>176</v>
      </c>
      <c r="J524" s="107">
        <v>1</v>
      </c>
      <c r="K524" s="49">
        <v>750000000</v>
      </c>
      <c r="L524" s="56" t="s">
        <v>177</v>
      </c>
      <c r="M524" s="56" t="s">
        <v>220</v>
      </c>
      <c r="N524" s="101" t="s">
        <v>295</v>
      </c>
      <c r="O524" s="49"/>
      <c r="P524" s="69" t="s">
        <v>223</v>
      </c>
      <c r="Q524" s="141" t="s">
        <v>296</v>
      </c>
      <c r="R524" s="49"/>
      <c r="S524" s="49"/>
      <c r="T524" s="49"/>
      <c r="U524" s="54"/>
      <c r="V524" s="54">
        <v>8129892</v>
      </c>
      <c r="W524" s="98">
        <v>9105479.040000001</v>
      </c>
      <c r="X524" s="49"/>
      <c r="Y524" s="59" t="s">
        <v>197</v>
      </c>
      <c r="Z524" s="73"/>
    </row>
    <row r="525" spans="3:26" s="48" customFormat="1" ht="204" customHeight="1" x14ac:dyDescent="0.25">
      <c r="C525" s="124" t="s">
        <v>83</v>
      </c>
      <c r="D525" s="49" t="s">
        <v>172</v>
      </c>
      <c r="E525" s="143" t="s">
        <v>281</v>
      </c>
      <c r="F525" s="69" t="s">
        <v>286</v>
      </c>
      <c r="G525" s="69" t="s">
        <v>283</v>
      </c>
      <c r="H525" s="69" t="s">
        <v>297</v>
      </c>
      <c r="I525" s="106" t="s">
        <v>176</v>
      </c>
      <c r="J525" s="107">
        <v>1</v>
      </c>
      <c r="K525" s="49">
        <v>750000000</v>
      </c>
      <c r="L525" s="56" t="s">
        <v>177</v>
      </c>
      <c r="M525" s="56" t="s">
        <v>220</v>
      </c>
      <c r="N525" s="101" t="s">
        <v>229</v>
      </c>
      <c r="O525" s="49"/>
      <c r="P525" s="69" t="s">
        <v>223</v>
      </c>
      <c r="Q525" s="141" t="s">
        <v>296</v>
      </c>
      <c r="R525" s="49"/>
      <c r="S525" s="49"/>
      <c r="T525" s="49"/>
      <c r="U525" s="54"/>
      <c r="V525" s="54">
        <v>2629790</v>
      </c>
      <c r="W525" s="98">
        <v>2945364.8000000003</v>
      </c>
      <c r="X525" s="49"/>
      <c r="Y525" s="59" t="s">
        <v>197</v>
      </c>
      <c r="Z525" s="73"/>
    </row>
    <row r="526" spans="3:26" s="48" customFormat="1" ht="201" customHeight="1" x14ac:dyDescent="0.25">
      <c r="C526" s="124" t="s">
        <v>85</v>
      </c>
      <c r="D526" s="49" t="s">
        <v>172</v>
      </c>
      <c r="E526" s="143" t="s">
        <v>281</v>
      </c>
      <c r="F526" s="69" t="s">
        <v>286</v>
      </c>
      <c r="G526" s="69" t="s">
        <v>283</v>
      </c>
      <c r="H526" s="69" t="s">
        <v>298</v>
      </c>
      <c r="I526" s="106" t="s">
        <v>176</v>
      </c>
      <c r="J526" s="107">
        <v>1</v>
      </c>
      <c r="K526" s="49">
        <v>750000000</v>
      </c>
      <c r="L526" s="56" t="s">
        <v>177</v>
      </c>
      <c r="M526" s="56" t="s">
        <v>220</v>
      </c>
      <c r="N526" s="101" t="s">
        <v>221</v>
      </c>
      <c r="O526" s="49"/>
      <c r="P526" s="69" t="s">
        <v>223</v>
      </c>
      <c r="Q526" s="141" t="s">
        <v>296</v>
      </c>
      <c r="R526" s="49"/>
      <c r="S526" s="49"/>
      <c r="T526" s="49"/>
      <c r="U526" s="54"/>
      <c r="V526" s="54">
        <v>2695095</v>
      </c>
      <c r="W526" s="98">
        <v>3018506.4000000004</v>
      </c>
      <c r="X526" s="49"/>
      <c r="Y526" s="59" t="s">
        <v>197</v>
      </c>
      <c r="Z526" s="73"/>
    </row>
    <row r="527" spans="3:26" s="48" customFormat="1" ht="225.75" customHeight="1" x14ac:dyDescent="0.25">
      <c r="C527" s="100" t="s">
        <v>86</v>
      </c>
      <c r="D527" s="49" t="s">
        <v>172</v>
      </c>
      <c r="E527" s="143" t="s">
        <v>281</v>
      </c>
      <c r="F527" s="69" t="s">
        <v>286</v>
      </c>
      <c r="G527" s="69" t="s">
        <v>283</v>
      </c>
      <c r="H527" s="69" t="s">
        <v>299</v>
      </c>
      <c r="I527" s="106" t="s">
        <v>189</v>
      </c>
      <c r="J527" s="107">
        <v>1</v>
      </c>
      <c r="K527" s="49">
        <v>750000000</v>
      </c>
      <c r="L527" s="56" t="s">
        <v>177</v>
      </c>
      <c r="M527" s="56" t="s">
        <v>220</v>
      </c>
      <c r="N527" s="101" t="s">
        <v>221</v>
      </c>
      <c r="O527" s="49"/>
      <c r="P527" s="69" t="s">
        <v>223</v>
      </c>
      <c r="Q527" s="141" t="s">
        <v>300</v>
      </c>
      <c r="R527" s="49"/>
      <c r="S527" s="49"/>
      <c r="T527" s="49"/>
      <c r="U527" s="54"/>
      <c r="V527" s="54">
        <v>5399328</v>
      </c>
      <c r="W527" s="98">
        <v>6047247.3600000003</v>
      </c>
      <c r="X527" s="49" t="s">
        <v>206</v>
      </c>
      <c r="Y527" s="59" t="s">
        <v>197</v>
      </c>
      <c r="Z527" s="73"/>
    </row>
    <row r="528" spans="3:26" s="48" customFormat="1" ht="228" customHeight="1" x14ac:dyDescent="0.25">
      <c r="C528" s="124" t="s">
        <v>89</v>
      </c>
      <c r="D528" s="49" t="s">
        <v>172</v>
      </c>
      <c r="E528" s="143" t="s">
        <v>281</v>
      </c>
      <c r="F528" s="69" t="s">
        <v>286</v>
      </c>
      <c r="G528" s="69" t="s">
        <v>283</v>
      </c>
      <c r="H528" s="69" t="s">
        <v>301</v>
      </c>
      <c r="I528" s="106" t="s">
        <v>176</v>
      </c>
      <c r="J528" s="107">
        <v>1</v>
      </c>
      <c r="K528" s="49">
        <v>750000000</v>
      </c>
      <c r="L528" s="56" t="s">
        <v>177</v>
      </c>
      <c r="M528" s="56" t="s">
        <v>220</v>
      </c>
      <c r="N528" s="101" t="s">
        <v>229</v>
      </c>
      <c r="O528" s="49"/>
      <c r="P528" s="69" t="s">
        <v>223</v>
      </c>
      <c r="Q528" s="141" t="s">
        <v>285</v>
      </c>
      <c r="R528" s="49"/>
      <c r="S528" s="49"/>
      <c r="T528" s="49"/>
      <c r="U528" s="54"/>
      <c r="V528" s="54">
        <v>2657833</v>
      </c>
      <c r="W528" s="98">
        <v>2976772.9600000004</v>
      </c>
      <c r="X528" s="49"/>
      <c r="Y528" s="59" t="s">
        <v>197</v>
      </c>
      <c r="Z528" s="73"/>
    </row>
    <row r="529" spans="3:26" s="48" customFormat="1" ht="213.75" customHeight="1" x14ac:dyDescent="0.25">
      <c r="C529" s="124" t="s">
        <v>90</v>
      </c>
      <c r="D529" s="49" t="s">
        <v>172</v>
      </c>
      <c r="E529" s="143" t="s">
        <v>281</v>
      </c>
      <c r="F529" s="69" t="s">
        <v>286</v>
      </c>
      <c r="G529" s="69" t="s">
        <v>283</v>
      </c>
      <c r="H529" s="69" t="s">
        <v>302</v>
      </c>
      <c r="I529" s="106" t="s">
        <v>176</v>
      </c>
      <c r="J529" s="107">
        <v>1</v>
      </c>
      <c r="K529" s="49">
        <v>750000000</v>
      </c>
      <c r="L529" s="56" t="s">
        <v>177</v>
      </c>
      <c r="M529" s="56" t="s">
        <v>220</v>
      </c>
      <c r="N529" s="144" t="s">
        <v>303</v>
      </c>
      <c r="O529" s="49"/>
      <c r="P529" s="69" t="s">
        <v>223</v>
      </c>
      <c r="Q529" s="141" t="s">
        <v>289</v>
      </c>
      <c r="R529" s="49"/>
      <c r="S529" s="49"/>
      <c r="T529" s="49"/>
      <c r="U529" s="54"/>
      <c r="V529" s="54">
        <v>23369022</v>
      </c>
      <c r="W529" s="98">
        <v>26173304.640000004</v>
      </c>
      <c r="X529" s="49"/>
      <c r="Y529" s="59" t="s">
        <v>197</v>
      </c>
      <c r="Z529" s="73"/>
    </row>
    <row r="530" spans="3:26" s="48" customFormat="1" ht="137.25" customHeight="1" x14ac:dyDescent="0.25">
      <c r="C530" s="100" t="s">
        <v>91</v>
      </c>
      <c r="D530" s="49" t="s">
        <v>172</v>
      </c>
      <c r="E530" s="143" t="s">
        <v>281</v>
      </c>
      <c r="F530" s="69" t="s">
        <v>286</v>
      </c>
      <c r="G530" s="69" t="s">
        <v>283</v>
      </c>
      <c r="H530" s="69" t="s">
        <v>304</v>
      </c>
      <c r="I530" s="106" t="s">
        <v>176</v>
      </c>
      <c r="J530" s="107">
        <v>1</v>
      </c>
      <c r="K530" s="49">
        <v>750000000</v>
      </c>
      <c r="L530" s="56" t="s">
        <v>177</v>
      </c>
      <c r="M530" s="56" t="s">
        <v>220</v>
      </c>
      <c r="N530" s="144" t="s">
        <v>303</v>
      </c>
      <c r="O530" s="49"/>
      <c r="P530" s="69" t="s">
        <v>223</v>
      </c>
      <c r="Q530" s="141" t="s">
        <v>289</v>
      </c>
      <c r="R530" s="49"/>
      <c r="S530" s="49"/>
      <c r="T530" s="49"/>
      <c r="U530" s="54"/>
      <c r="V530" s="54">
        <v>6038031</v>
      </c>
      <c r="W530" s="98">
        <v>6762594.7200000007</v>
      </c>
      <c r="X530" s="49"/>
      <c r="Y530" s="59" t="s">
        <v>197</v>
      </c>
      <c r="Z530" s="73"/>
    </row>
    <row r="531" spans="3:26" s="48" customFormat="1" ht="216" customHeight="1" x14ac:dyDescent="0.25">
      <c r="C531" s="124" t="s">
        <v>97</v>
      </c>
      <c r="D531" s="49" t="s">
        <v>247</v>
      </c>
      <c r="E531" s="69" t="s">
        <v>793</v>
      </c>
      <c r="F531" s="105" t="s">
        <v>814</v>
      </c>
      <c r="G531" s="105" t="s">
        <v>814</v>
      </c>
      <c r="H531" s="49" t="s">
        <v>305</v>
      </c>
      <c r="I531" s="106" t="s">
        <v>176</v>
      </c>
      <c r="J531" s="107">
        <v>1</v>
      </c>
      <c r="K531" s="49">
        <v>750000000</v>
      </c>
      <c r="L531" s="56" t="s">
        <v>252</v>
      </c>
      <c r="M531" s="56" t="s">
        <v>313</v>
      </c>
      <c r="N531" s="101" t="s">
        <v>306</v>
      </c>
      <c r="O531" s="49"/>
      <c r="P531" s="69" t="s">
        <v>785</v>
      </c>
      <c r="Q531" s="49" t="s">
        <v>307</v>
      </c>
      <c r="R531" s="49"/>
      <c r="S531" s="49"/>
      <c r="T531" s="49"/>
      <c r="U531" s="54"/>
      <c r="V531" s="54">
        <v>18457965.120000001</v>
      </c>
      <c r="W531" s="54">
        <f>V531*1.12</f>
        <v>20672920.934400003</v>
      </c>
      <c r="X531" s="49"/>
      <c r="Y531" s="49">
        <v>2016</v>
      </c>
      <c r="Z531" s="49"/>
    </row>
    <row r="532" spans="3:26" s="48" customFormat="1" ht="228.75" customHeight="1" x14ac:dyDescent="0.25">
      <c r="C532" s="124" t="s">
        <v>98</v>
      </c>
      <c r="D532" s="49" t="s">
        <v>247</v>
      </c>
      <c r="E532" s="69" t="s">
        <v>793</v>
      </c>
      <c r="F532" s="105" t="s">
        <v>814</v>
      </c>
      <c r="G532" s="105" t="s">
        <v>814</v>
      </c>
      <c r="H532" s="49" t="s">
        <v>308</v>
      </c>
      <c r="I532" s="106" t="s">
        <v>176</v>
      </c>
      <c r="J532" s="107">
        <v>1</v>
      </c>
      <c r="K532" s="49">
        <v>750000000</v>
      </c>
      <c r="L532" s="56" t="s">
        <v>252</v>
      </c>
      <c r="M532" s="56" t="s">
        <v>313</v>
      </c>
      <c r="N532" s="101" t="s">
        <v>221</v>
      </c>
      <c r="O532" s="49"/>
      <c r="P532" s="69" t="s">
        <v>785</v>
      </c>
      <c r="Q532" s="49" t="s">
        <v>307</v>
      </c>
      <c r="R532" s="49"/>
      <c r="S532" s="49"/>
      <c r="T532" s="49" t="s">
        <v>309</v>
      </c>
      <c r="U532" s="54"/>
      <c r="V532" s="54">
        <v>18208558.579999998</v>
      </c>
      <c r="W532" s="54">
        <f t="shared" ref="W532" si="24">ROUND(V532*1.12,2)</f>
        <v>20393585.609999999</v>
      </c>
      <c r="X532" s="49"/>
      <c r="Y532" s="49">
        <v>2016</v>
      </c>
      <c r="Z532" s="49"/>
    </row>
    <row r="533" spans="3:26" s="48" customFormat="1" ht="255.75" customHeight="1" x14ac:dyDescent="0.25">
      <c r="C533" s="100" t="s">
        <v>99</v>
      </c>
      <c r="D533" s="49" t="s">
        <v>247</v>
      </c>
      <c r="E533" s="69" t="s">
        <v>310</v>
      </c>
      <c r="F533" s="49" t="s">
        <v>311</v>
      </c>
      <c r="G533" s="49" t="s">
        <v>311</v>
      </c>
      <c r="H533" s="49" t="s">
        <v>312</v>
      </c>
      <c r="I533" s="106" t="s">
        <v>176</v>
      </c>
      <c r="J533" s="107">
        <v>1</v>
      </c>
      <c r="K533" s="49">
        <v>750000000</v>
      </c>
      <c r="L533" s="56" t="s">
        <v>252</v>
      </c>
      <c r="M533" s="56" t="s">
        <v>313</v>
      </c>
      <c r="N533" s="57" t="s">
        <v>306</v>
      </c>
      <c r="O533" s="49"/>
      <c r="P533" s="69" t="s">
        <v>314</v>
      </c>
      <c r="Q533" s="49" t="s">
        <v>315</v>
      </c>
      <c r="R533" s="49"/>
      <c r="S533" s="49"/>
      <c r="T533" s="49"/>
      <c r="U533" s="54"/>
      <c r="V533" s="54">
        <v>0</v>
      </c>
      <c r="W533" s="54">
        <v>0</v>
      </c>
      <c r="X533" s="49"/>
      <c r="Y533" s="49">
        <v>2016</v>
      </c>
      <c r="Z533" s="49" t="s">
        <v>1079</v>
      </c>
    </row>
    <row r="534" spans="3:26" s="48" customFormat="1" ht="255.75" customHeight="1" x14ac:dyDescent="0.25">
      <c r="C534" s="250" t="s">
        <v>1158</v>
      </c>
      <c r="D534" s="49" t="s">
        <v>247</v>
      </c>
      <c r="E534" s="69" t="s">
        <v>310</v>
      </c>
      <c r="F534" s="49" t="s">
        <v>311</v>
      </c>
      <c r="G534" s="49" t="s">
        <v>311</v>
      </c>
      <c r="H534" s="49" t="s">
        <v>312</v>
      </c>
      <c r="I534" s="106" t="s">
        <v>176</v>
      </c>
      <c r="J534" s="107">
        <v>1</v>
      </c>
      <c r="K534" s="49">
        <v>750000000</v>
      </c>
      <c r="L534" s="56" t="s">
        <v>252</v>
      </c>
      <c r="M534" s="56" t="s">
        <v>642</v>
      </c>
      <c r="N534" s="57" t="s">
        <v>306</v>
      </c>
      <c r="O534" s="49"/>
      <c r="P534" s="69" t="s">
        <v>243</v>
      </c>
      <c r="Q534" s="49" t="s">
        <v>315</v>
      </c>
      <c r="R534" s="49"/>
      <c r="S534" s="49"/>
      <c r="T534" s="49"/>
      <c r="U534" s="54"/>
      <c r="V534" s="54">
        <v>2523182.2599999998</v>
      </c>
      <c r="W534" s="54">
        <f t="shared" ref="W534" si="25">ROUND(V534*1.12,2)</f>
        <v>2825964.13</v>
      </c>
      <c r="X534" s="49"/>
      <c r="Y534" s="49">
        <v>2016</v>
      </c>
      <c r="Z534" s="49"/>
    </row>
    <row r="535" spans="3:26" s="48" customFormat="1" ht="288" customHeight="1" x14ac:dyDescent="0.25">
      <c r="C535" s="124" t="s">
        <v>100</v>
      </c>
      <c r="D535" s="49" t="s">
        <v>247</v>
      </c>
      <c r="E535" s="69" t="s">
        <v>310</v>
      </c>
      <c r="F535" s="49" t="s">
        <v>311</v>
      </c>
      <c r="G535" s="49" t="s">
        <v>311</v>
      </c>
      <c r="H535" s="49" t="s">
        <v>316</v>
      </c>
      <c r="I535" s="106" t="s">
        <v>176</v>
      </c>
      <c r="J535" s="107">
        <v>1</v>
      </c>
      <c r="K535" s="49">
        <v>750000000</v>
      </c>
      <c r="L535" s="56" t="s">
        <v>252</v>
      </c>
      <c r="M535" s="56" t="s">
        <v>313</v>
      </c>
      <c r="N535" s="57" t="s">
        <v>306</v>
      </c>
      <c r="O535" s="49"/>
      <c r="P535" s="69" t="s">
        <v>314</v>
      </c>
      <c r="Q535" s="49" t="s">
        <v>315</v>
      </c>
      <c r="R535" s="49"/>
      <c r="S535" s="49"/>
      <c r="T535" s="49"/>
      <c r="U535" s="54"/>
      <c r="V535" s="54">
        <v>0</v>
      </c>
      <c r="W535" s="54">
        <v>0</v>
      </c>
      <c r="X535" s="49"/>
      <c r="Y535" s="49">
        <v>2016</v>
      </c>
      <c r="Z535" s="49" t="s">
        <v>1079</v>
      </c>
    </row>
    <row r="536" spans="3:26" s="48" customFormat="1" ht="288" customHeight="1" x14ac:dyDescent="0.25">
      <c r="C536" s="124" t="s">
        <v>1159</v>
      </c>
      <c r="D536" s="49" t="s">
        <v>247</v>
      </c>
      <c r="E536" s="69" t="s">
        <v>310</v>
      </c>
      <c r="F536" s="49" t="s">
        <v>311</v>
      </c>
      <c r="G536" s="49" t="s">
        <v>311</v>
      </c>
      <c r="H536" s="49" t="s">
        <v>316</v>
      </c>
      <c r="I536" s="106" t="s">
        <v>176</v>
      </c>
      <c r="J536" s="107">
        <v>1</v>
      </c>
      <c r="K536" s="49">
        <v>750000000</v>
      </c>
      <c r="L536" s="56" t="s">
        <v>252</v>
      </c>
      <c r="M536" s="56" t="s">
        <v>642</v>
      </c>
      <c r="N536" s="57" t="s">
        <v>306</v>
      </c>
      <c r="O536" s="49"/>
      <c r="P536" s="69" t="s">
        <v>243</v>
      </c>
      <c r="Q536" s="49" t="s">
        <v>315</v>
      </c>
      <c r="R536" s="49"/>
      <c r="S536" s="49"/>
      <c r="T536" s="49"/>
      <c r="U536" s="54"/>
      <c r="V536" s="54">
        <v>1065763.3400000001</v>
      </c>
      <c r="W536" s="54">
        <f t="shared" ref="W536" si="26">ROUND(V536*1.12,2)</f>
        <v>1193654.94</v>
      </c>
      <c r="X536" s="49"/>
      <c r="Y536" s="49">
        <v>2016</v>
      </c>
      <c r="Z536" s="49"/>
    </row>
    <row r="537" spans="3:26" s="48" customFormat="1" ht="300" customHeight="1" x14ac:dyDescent="0.25">
      <c r="C537" s="124" t="s">
        <v>101</v>
      </c>
      <c r="D537" s="49" t="s">
        <v>247</v>
      </c>
      <c r="E537" s="69" t="s">
        <v>310</v>
      </c>
      <c r="F537" s="49" t="s">
        <v>311</v>
      </c>
      <c r="G537" s="49" t="s">
        <v>311</v>
      </c>
      <c r="H537" s="49" t="s">
        <v>317</v>
      </c>
      <c r="I537" s="106" t="s">
        <v>176</v>
      </c>
      <c r="J537" s="107">
        <v>1</v>
      </c>
      <c r="K537" s="49">
        <v>750000000</v>
      </c>
      <c r="L537" s="56" t="s">
        <v>252</v>
      </c>
      <c r="M537" s="56" t="s">
        <v>313</v>
      </c>
      <c r="N537" s="57" t="s">
        <v>221</v>
      </c>
      <c r="O537" s="49"/>
      <c r="P537" s="69" t="s">
        <v>314</v>
      </c>
      <c r="Q537" s="49" t="s">
        <v>315</v>
      </c>
      <c r="R537" s="49"/>
      <c r="S537" s="49"/>
      <c r="T537" s="49"/>
      <c r="U537" s="54"/>
      <c r="V537" s="54">
        <v>0</v>
      </c>
      <c r="W537" s="54">
        <v>0</v>
      </c>
      <c r="X537" s="49"/>
      <c r="Y537" s="49">
        <v>2016</v>
      </c>
      <c r="Z537" s="49" t="s">
        <v>1079</v>
      </c>
    </row>
    <row r="538" spans="3:26" s="48" customFormat="1" ht="300" customHeight="1" x14ac:dyDescent="0.25">
      <c r="C538" s="124" t="s">
        <v>1160</v>
      </c>
      <c r="D538" s="49" t="s">
        <v>247</v>
      </c>
      <c r="E538" s="69" t="s">
        <v>310</v>
      </c>
      <c r="F538" s="49" t="s">
        <v>311</v>
      </c>
      <c r="G538" s="49" t="s">
        <v>311</v>
      </c>
      <c r="H538" s="49" t="s">
        <v>317</v>
      </c>
      <c r="I538" s="106" t="s">
        <v>176</v>
      </c>
      <c r="J538" s="107">
        <v>1</v>
      </c>
      <c r="K538" s="49">
        <v>750000000</v>
      </c>
      <c r="L538" s="56" t="s">
        <v>252</v>
      </c>
      <c r="M538" s="56" t="s">
        <v>642</v>
      </c>
      <c r="N538" s="57" t="s">
        <v>221</v>
      </c>
      <c r="O538" s="49"/>
      <c r="P538" s="69" t="s">
        <v>243</v>
      </c>
      <c r="Q538" s="49" t="s">
        <v>315</v>
      </c>
      <c r="R538" s="49"/>
      <c r="S538" s="49"/>
      <c r="T538" s="49"/>
      <c r="U538" s="54"/>
      <c r="V538" s="54">
        <v>2724077.6517857141</v>
      </c>
      <c r="W538" s="54">
        <f t="shared" ref="W538" si="27">ROUND(V538*1.12,2)</f>
        <v>3050966.97</v>
      </c>
      <c r="X538" s="49"/>
      <c r="Y538" s="49">
        <v>2016</v>
      </c>
      <c r="Z538" s="49"/>
    </row>
    <row r="539" spans="3:26" s="48" customFormat="1" ht="303" customHeight="1" x14ac:dyDescent="0.25">
      <c r="C539" s="100" t="s">
        <v>102</v>
      </c>
      <c r="D539" s="49" t="s">
        <v>247</v>
      </c>
      <c r="E539" s="69" t="s">
        <v>310</v>
      </c>
      <c r="F539" s="49" t="s">
        <v>311</v>
      </c>
      <c r="G539" s="49" t="s">
        <v>311</v>
      </c>
      <c r="H539" s="49" t="s">
        <v>318</v>
      </c>
      <c r="I539" s="106" t="s">
        <v>176</v>
      </c>
      <c r="J539" s="107">
        <v>1</v>
      </c>
      <c r="K539" s="49">
        <v>750000000</v>
      </c>
      <c r="L539" s="56" t="s">
        <v>252</v>
      </c>
      <c r="M539" s="56" t="s">
        <v>313</v>
      </c>
      <c r="N539" s="57" t="s">
        <v>221</v>
      </c>
      <c r="O539" s="49"/>
      <c r="P539" s="69" t="s">
        <v>314</v>
      </c>
      <c r="Q539" s="49" t="s">
        <v>315</v>
      </c>
      <c r="R539" s="49"/>
      <c r="S539" s="49"/>
      <c r="T539" s="49"/>
      <c r="U539" s="54"/>
      <c r="V539" s="54">
        <v>0</v>
      </c>
      <c r="W539" s="54">
        <v>0</v>
      </c>
      <c r="X539" s="49"/>
      <c r="Y539" s="49">
        <v>2016</v>
      </c>
      <c r="Z539" s="49" t="s">
        <v>1079</v>
      </c>
    </row>
    <row r="540" spans="3:26" s="48" customFormat="1" ht="303" customHeight="1" x14ac:dyDescent="0.25">
      <c r="C540" s="250" t="s">
        <v>1161</v>
      </c>
      <c r="D540" s="49" t="s">
        <v>247</v>
      </c>
      <c r="E540" s="69" t="s">
        <v>310</v>
      </c>
      <c r="F540" s="49" t="s">
        <v>311</v>
      </c>
      <c r="G540" s="49" t="s">
        <v>311</v>
      </c>
      <c r="H540" s="49" t="s">
        <v>318</v>
      </c>
      <c r="I540" s="106" t="s">
        <v>176</v>
      </c>
      <c r="J540" s="107">
        <v>1</v>
      </c>
      <c r="K540" s="49">
        <v>750000000</v>
      </c>
      <c r="L540" s="56" t="s">
        <v>252</v>
      </c>
      <c r="M540" s="56" t="s">
        <v>642</v>
      </c>
      <c r="N540" s="57" t="s">
        <v>221</v>
      </c>
      <c r="O540" s="49"/>
      <c r="P540" s="69" t="s">
        <v>243</v>
      </c>
      <c r="Q540" s="49" t="s">
        <v>315</v>
      </c>
      <c r="R540" s="49"/>
      <c r="S540" s="49"/>
      <c r="T540" s="49"/>
      <c r="U540" s="54"/>
      <c r="V540" s="54">
        <v>837284.55357142841</v>
      </c>
      <c r="W540" s="54">
        <f t="shared" ref="W540" si="28">ROUND(V540*1.12,2)</f>
        <v>937758.7</v>
      </c>
      <c r="X540" s="49"/>
      <c r="Y540" s="49">
        <v>2016</v>
      </c>
      <c r="Z540" s="49"/>
    </row>
    <row r="541" spans="3:26" s="48" customFormat="1" ht="291.75" customHeight="1" x14ac:dyDescent="0.25">
      <c r="C541" s="124" t="s">
        <v>103</v>
      </c>
      <c r="D541" s="49" t="s">
        <v>247</v>
      </c>
      <c r="E541" s="69" t="s">
        <v>310</v>
      </c>
      <c r="F541" s="49" t="s">
        <v>311</v>
      </c>
      <c r="G541" s="49" t="s">
        <v>311</v>
      </c>
      <c r="H541" s="49" t="s">
        <v>319</v>
      </c>
      <c r="I541" s="106" t="s">
        <v>176</v>
      </c>
      <c r="J541" s="107">
        <v>1</v>
      </c>
      <c r="K541" s="49">
        <v>750000000</v>
      </c>
      <c r="L541" s="56" t="s">
        <v>252</v>
      </c>
      <c r="M541" s="56" t="s">
        <v>313</v>
      </c>
      <c r="N541" s="57" t="s">
        <v>320</v>
      </c>
      <c r="O541" s="49"/>
      <c r="P541" s="69" t="s">
        <v>314</v>
      </c>
      <c r="Q541" s="49" t="s">
        <v>315</v>
      </c>
      <c r="R541" s="49"/>
      <c r="S541" s="49"/>
      <c r="T541" s="49"/>
      <c r="U541" s="54"/>
      <c r="V541" s="54">
        <v>0</v>
      </c>
      <c r="W541" s="54">
        <v>0</v>
      </c>
      <c r="X541" s="49"/>
      <c r="Y541" s="49">
        <v>2016</v>
      </c>
      <c r="Z541" s="49" t="s">
        <v>1079</v>
      </c>
    </row>
    <row r="542" spans="3:26" s="48" customFormat="1" ht="291.75" customHeight="1" x14ac:dyDescent="0.25">
      <c r="C542" s="124" t="s">
        <v>1162</v>
      </c>
      <c r="D542" s="49" t="s">
        <v>247</v>
      </c>
      <c r="E542" s="69" t="s">
        <v>310</v>
      </c>
      <c r="F542" s="49" t="s">
        <v>311</v>
      </c>
      <c r="G542" s="49" t="s">
        <v>311</v>
      </c>
      <c r="H542" s="49" t="s">
        <v>319</v>
      </c>
      <c r="I542" s="106" t="s">
        <v>176</v>
      </c>
      <c r="J542" s="107">
        <v>1</v>
      </c>
      <c r="K542" s="49">
        <v>750000000</v>
      </c>
      <c r="L542" s="56" t="s">
        <v>252</v>
      </c>
      <c r="M542" s="56" t="s">
        <v>642</v>
      </c>
      <c r="N542" s="57" t="s">
        <v>320</v>
      </c>
      <c r="O542" s="49"/>
      <c r="P542" s="69" t="s">
        <v>243</v>
      </c>
      <c r="Q542" s="49" t="s">
        <v>315</v>
      </c>
      <c r="R542" s="49"/>
      <c r="S542" s="49"/>
      <c r="T542" s="49"/>
      <c r="U542" s="54"/>
      <c r="V542" s="54">
        <v>4269436.6160714291</v>
      </c>
      <c r="W542" s="54">
        <f t="shared" ref="W542" si="29">ROUND(V542*1.12,2)</f>
        <v>4781769.01</v>
      </c>
      <c r="X542" s="49"/>
      <c r="Y542" s="49">
        <v>2016</v>
      </c>
      <c r="Z542" s="49"/>
    </row>
    <row r="543" spans="3:26" s="48" customFormat="1" ht="276" customHeight="1" x14ac:dyDescent="0.25">
      <c r="C543" s="124" t="s">
        <v>104</v>
      </c>
      <c r="D543" s="49" t="s">
        <v>247</v>
      </c>
      <c r="E543" s="136" t="s">
        <v>310</v>
      </c>
      <c r="F543" s="49" t="s">
        <v>311</v>
      </c>
      <c r="G543" s="49" t="s">
        <v>311</v>
      </c>
      <c r="H543" s="49" t="s">
        <v>321</v>
      </c>
      <c r="I543" s="106" t="s">
        <v>176</v>
      </c>
      <c r="J543" s="107">
        <v>1</v>
      </c>
      <c r="K543" s="49">
        <v>750000000</v>
      </c>
      <c r="L543" s="56" t="s">
        <v>252</v>
      </c>
      <c r="M543" s="56" t="s">
        <v>313</v>
      </c>
      <c r="N543" s="57" t="s">
        <v>322</v>
      </c>
      <c r="O543" s="49"/>
      <c r="P543" s="69" t="s">
        <v>314</v>
      </c>
      <c r="Q543" s="49" t="s">
        <v>315</v>
      </c>
      <c r="R543" s="49"/>
      <c r="S543" s="49"/>
      <c r="T543" s="49"/>
      <c r="U543" s="54"/>
      <c r="V543" s="54">
        <v>973355.46000000008</v>
      </c>
      <c r="W543" s="98">
        <v>1090158.1200000001</v>
      </c>
      <c r="X543" s="49"/>
      <c r="Y543" s="59">
        <v>2016</v>
      </c>
      <c r="Z543" s="73"/>
    </row>
    <row r="544" spans="3:26" s="48" customFormat="1" ht="179.25" customHeight="1" x14ac:dyDescent="0.25">
      <c r="C544" s="100" t="s">
        <v>105</v>
      </c>
      <c r="D544" s="49" t="s">
        <v>247</v>
      </c>
      <c r="E544" s="136" t="s">
        <v>310</v>
      </c>
      <c r="F544" s="49" t="s">
        <v>311</v>
      </c>
      <c r="G544" s="49" t="s">
        <v>311</v>
      </c>
      <c r="H544" s="49" t="s">
        <v>323</v>
      </c>
      <c r="I544" s="106" t="s">
        <v>176</v>
      </c>
      <c r="J544" s="107">
        <v>1</v>
      </c>
      <c r="K544" s="49">
        <v>750000000</v>
      </c>
      <c r="L544" s="56" t="s">
        <v>252</v>
      </c>
      <c r="M544" s="56" t="s">
        <v>313</v>
      </c>
      <c r="N544" s="57" t="s">
        <v>221</v>
      </c>
      <c r="O544" s="49"/>
      <c r="P544" s="69" t="s">
        <v>324</v>
      </c>
      <c r="Q544" s="49" t="s">
        <v>315</v>
      </c>
      <c r="R544" s="49"/>
      <c r="S544" s="49"/>
      <c r="T544" s="49"/>
      <c r="U544" s="54"/>
      <c r="V544" s="54">
        <v>0</v>
      </c>
      <c r="W544" s="54">
        <v>0</v>
      </c>
      <c r="X544" s="49"/>
      <c r="Y544" s="49">
        <v>2016</v>
      </c>
      <c r="Z544" s="49" t="s">
        <v>1079</v>
      </c>
    </row>
    <row r="545" spans="3:26" s="48" customFormat="1" ht="179.25" customHeight="1" x14ac:dyDescent="0.25">
      <c r="C545" s="250" t="s">
        <v>1164</v>
      </c>
      <c r="D545" s="49" t="s">
        <v>247</v>
      </c>
      <c r="E545" s="136" t="s">
        <v>310</v>
      </c>
      <c r="F545" s="49" t="s">
        <v>311</v>
      </c>
      <c r="G545" s="49" t="s">
        <v>311</v>
      </c>
      <c r="H545" s="49" t="s">
        <v>323</v>
      </c>
      <c r="I545" s="106" t="s">
        <v>176</v>
      </c>
      <c r="J545" s="107">
        <v>1</v>
      </c>
      <c r="K545" s="49">
        <v>750000000</v>
      </c>
      <c r="L545" s="56" t="s">
        <v>252</v>
      </c>
      <c r="M545" s="56" t="s">
        <v>642</v>
      </c>
      <c r="N545" s="57" t="s">
        <v>221</v>
      </c>
      <c r="O545" s="49"/>
      <c r="P545" s="69" t="s">
        <v>1163</v>
      </c>
      <c r="Q545" s="49" t="s">
        <v>315</v>
      </c>
      <c r="R545" s="49"/>
      <c r="S545" s="49"/>
      <c r="T545" s="49"/>
      <c r="U545" s="54"/>
      <c r="V545" s="54">
        <v>587117.05000000005</v>
      </c>
      <c r="W545" s="54">
        <f>ROUND(V545*1.12,2)</f>
        <v>657571.1</v>
      </c>
      <c r="X545" s="49"/>
      <c r="Y545" s="49">
        <v>2016</v>
      </c>
      <c r="Z545" s="49"/>
    </row>
    <row r="546" spans="3:26" s="48" customFormat="1" ht="210" customHeight="1" x14ac:dyDescent="0.25">
      <c r="C546" s="124" t="s">
        <v>106</v>
      </c>
      <c r="D546" s="49" t="s">
        <v>247</v>
      </c>
      <c r="E546" s="136" t="s">
        <v>310</v>
      </c>
      <c r="F546" s="49" t="s">
        <v>311</v>
      </c>
      <c r="G546" s="49" t="s">
        <v>311</v>
      </c>
      <c r="H546" s="49" t="s">
        <v>325</v>
      </c>
      <c r="I546" s="106" t="s">
        <v>176</v>
      </c>
      <c r="J546" s="107">
        <v>1</v>
      </c>
      <c r="K546" s="49">
        <v>750000000</v>
      </c>
      <c r="L546" s="56" t="s">
        <v>252</v>
      </c>
      <c r="M546" s="56" t="s">
        <v>313</v>
      </c>
      <c r="N546" s="57" t="s">
        <v>221</v>
      </c>
      <c r="O546" s="49"/>
      <c r="P546" s="69" t="s">
        <v>324</v>
      </c>
      <c r="Q546" s="49" t="s">
        <v>315</v>
      </c>
      <c r="R546" s="49"/>
      <c r="S546" s="49"/>
      <c r="T546" s="49"/>
      <c r="U546" s="54"/>
      <c r="V546" s="54">
        <v>0</v>
      </c>
      <c r="W546" s="54">
        <v>0</v>
      </c>
      <c r="X546" s="49"/>
      <c r="Y546" s="49">
        <v>2016</v>
      </c>
      <c r="Z546" s="49" t="s">
        <v>1079</v>
      </c>
    </row>
    <row r="547" spans="3:26" s="48" customFormat="1" ht="210" customHeight="1" x14ac:dyDescent="0.25">
      <c r="C547" s="124" t="s">
        <v>1165</v>
      </c>
      <c r="D547" s="49" t="s">
        <v>247</v>
      </c>
      <c r="E547" s="136" t="s">
        <v>310</v>
      </c>
      <c r="F547" s="49" t="s">
        <v>311</v>
      </c>
      <c r="G547" s="49" t="s">
        <v>311</v>
      </c>
      <c r="H547" s="49" t="s">
        <v>325</v>
      </c>
      <c r="I547" s="106" t="s">
        <v>176</v>
      </c>
      <c r="J547" s="107">
        <v>1</v>
      </c>
      <c r="K547" s="49">
        <v>750000000</v>
      </c>
      <c r="L547" s="56" t="s">
        <v>252</v>
      </c>
      <c r="M547" s="56" t="s">
        <v>642</v>
      </c>
      <c r="N547" s="57" t="s">
        <v>221</v>
      </c>
      <c r="O547" s="49"/>
      <c r="P547" s="69" t="s">
        <v>1163</v>
      </c>
      <c r="Q547" s="49" t="s">
        <v>315</v>
      </c>
      <c r="R547" s="49"/>
      <c r="S547" s="49"/>
      <c r="T547" s="49"/>
      <c r="U547" s="54"/>
      <c r="V547" s="54">
        <v>3449313.3657142879</v>
      </c>
      <c r="W547" s="54">
        <f t="shared" ref="W547" si="30">ROUND(V547*1.12,2)</f>
        <v>3863230.97</v>
      </c>
      <c r="X547" s="49"/>
      <c r="Y547" s="49">
        <v>2016</v>
      </c>
      <c r="Z547" s="49"/>
    </row>
    <row r="548" spans="3:26" s="48" customFormat="1" ht="220.5" customHeight="1" x14ac:dyDescent="0.25">
      <c r="C548" s="124" t="s">
        <v>107</v>
      </c>
      <c r="D548" s="49" t="s">
        <v>247</v>
      </c>
      <c r="E548" s="136" t="s">
        <v>310</v>
      </c>
      <c r="F548" s="49" t="s">
        <v>311</v>
      </c>
      <c r="G548" s="49" t="s">
        <v>311</v>
      </c>
      <c r="H548" s="49" t="s">
        <v>326</v>
      </c>
      <c r="I548" s="106" t="s">
        <v>176</v>
      </c>
      <c r="J548" s="107">
        <v>1</v>
      </c>
      <c r="K548" s="49">
        <v>750000000</v>
      </c>
      <c r="L548" s="56" t="s">
        <v>252</v>
      </c>
      <c r="M548" s="56" t="s">
        <v>313</v>
      </c>
      <c r="N548" s="57" t="s">
        <v>237</v>
      </c>
      <c r="O548" s="49"/>
      <c r="P548" s="69" t="s">
        <v>324</v>
      </c>
      <c r="Q548" s="49" t="s">
        <v>315</v>
      </c>
      <c r="R548" s="49"/>
      <c r="S548" s="49"/>
      <c r="T548" s="49"/>
      <c r="U548" s="54"/>
      <c r="V548" s="54">
        <v>0</v>
      </c>
      <c r="W548" s="54">
        <v>0</v>
      </c>
      <c r="X548" s="49"/>
      <c r="Y548" s="49">
        <v>2016</v>
      </c>
      <c r="Z548" s="49" t="s">
        <v>1079</v>
      </c>
    </row>
    <row r="549" spans="3:26" s="48" customFormat="1" ht="220.5" customHeight="1" x14ac:dyDescent="0.25">
      <c r="C549" s="124" t="s">
        <v>1166</v>
      </c>
      <c r="D549" s="49" t="s">
        <v>247</v>
      </c>
      <c r="E549" s="136" t="s">
        <v>310</v>
      </c>
      <c r="F549" s="49" t="s">
        <v>311</v>
      </c>
      <c r="G549" s="49" t="s">
        <v>311</v>
      </c>
      <c r="H549" s="49" t="s">
        <v>326</v>
      </c>
      <c r="I549" s="106" t="s">
        <v>176</v>
      </c>
      <c r="J549" s="107">
        <v>1</v>
      </c>
      <c r="K549" s="49">
        <v>750000000</v>
      </c>
      <c r="L549" s="56" t="s">
        <v>252</v>
      </c>
      <c r="M549" s="56" t="s">
        <v>642</v>
      </c>
      <c r="N549" s="57" t="s">
        <v>237</v>
      </c>
      <c r="O549" s="49"/>
      <c r="P549" s="69" t="s">
        <v>1163</v>
      </c>
      <c r="Q549" s="49" t="s">
        <v>315</v>
      </c>
      <c r="R549" s="49"/>
      <c r="S549" s="49"/>
      <c r="T549" s="49"/>
      <c r="U549" s="54"/>
      <c r="V549" s="54">
        <v>806111.5285714299</v>
      </c>
      <c r="W549" s="54">
        <f t="shared" ref="W549" si="31">ROUND(V549*1.12,2)</f>
        <v>902844.91</v>
      </c>
      <c r="X549" s="49"/>
      <c r="Y549" s="49">
        <v>2016</v>
      </c>
      <c r="Z549" s="49"/>
    </row>
    <row r="550" spans="3:26" s="48" customFormat="1" ht="193.5" customHeight="1" x14ac:dyDescent="0.25">
      <c r="C550" s="100" t="s">
        <v>108</v>
      </c>
      <c r="D550" s="49" t="s">
        <v>247</v>
      </c>
      <c r="E550" s="136" t="s">
        <v>310</v>
      </c>
      <c r="F550" s="49" t="s">
        <v>311</v>
      </c>
      <c r="G550" s="49" t="s">
        <v>311</v>
      </c>
      <c r="H550" s="49" t="s">
        <v>327</v>
      </c>
      <c r="I550" s="106" t="s">
        <v>176</v>
      </c>
      <c r="J550" s="107">
        <v>1</v>
      </c>
      <c r="K550" s="49">
        <v>750000000</v>
      </c>
      <c r="L550" s="56" t="s">
        <v>252</v>
      </c>
      <c r="M550" s="56" t="s">
        <v>313</v>
      </c>
      <c r="N550" s="57" t="s">
        <v>322</v>
      </c>
      <c r="O550" s="49"/>
      <c r="P550" s="69" t="s">
        <v>328</v>
      </c>
      <c r="Q550" s="49" t="s">
        <v>315</v>
      </c>
      <c r="R550" s="49"/>
      <c r="S550" s="49"/>
      <c r="T550" s="49"/>
      <c r="U550" s="54"/>
      <c r="V550" s="54">
        <v>0</v>
      </c>
      <c r="W550" s="54">
        <v>0</v>
      </c>
      <c r="X550" s="49"/>
      <c r="Y550" s="49">
        <v>2016</v>
      </c>
      <c r="Z550" s="49" t="s">
        <v>1079</v>
      </c>
    </row>
    <row r="551" spans="3:26" s="48" customFormat="1" ht="193.5" customHeight="1" x14ac:dyDescent="0.25">
      <c r="C551" s="250" t="s">
        <v>1168</v>
      </c>
      <c r="D551" s="49" t="s">
        <v>247</v>
      </c>
      <c r="E551" s="136" t="s">
        <v>310</v>
      </c>
      <c r="F551" s="49" t="s">
        <v>311</v>
      </c>
      <c r="G551" s="49" t="s">
        <v>311</v>
      </c>
      <c r="H551" s="49" t="s">
        <v>327</v>
      </c>
      <c r="I551" s="106" t="s">
        <v>176</v>
      </c>
      <c r="J551" s="107">
        <v>1</v>
      </c>
      <c r="K551" s="49">
        <v>750000000</v>
      </c>
      <c r="L551" s="56" t="s">
        <v>252</v>
      </c>
      <c r="M551" s="56" t="s">
        <v>642</v>
      </c>
      <c r="N551" s="57" t="s">
        <v>322</v>
      </c>
      <c r="O551" s="49"/>
      <c r="P551" s="69" t="s">
        <v>1167</v>
      </c>
      <c r="Q551" s="49" t="s">
        <v>315</v>
      </c>
      <c r="R551" s="49"/>
      <c r="S551" s="49"/>
      <c r="T551" s="49"/>
      <c r="U551" s="54"/>
      <c r="V551" s="54">
        <v>6156780</v>
      </c>
      <c r="W551" s="54">
        <f t="shared" ref="W551" si="32">ROUND(V551*1.12,2)</f>
        <v>6895593.5999999996</v>
      </c>
      <c r="X551" s="49"/>
      <c r="Y551" s="49">
        <v>2016</v>
      </c>
      <c r="Z551" s="49"/>
    </row>
    <row r="552" spans="3:26" s="48" customFormat="1" ht="274.5" customHeight="1" x14ac:dyDescent="0.25">
      <c r="C552" s="124" t="s">
        <v>109</v>
      </c>
      <c r="D552" s="49" t="s">
        <v>247</v>
      </c>
      <c r="E552" s="136" t="s">
        <v>310</v>
      </c>
      <c r="F552" s="49" t="s">
        <v>311</v>
      </c>
      <c r="G552" s="49" t="s">
        <v>311</v>
      </c>
      <c r="H552" s="49" t="s">
        <v>329</v>
      </c>
      <c r="I552" s="106" t="s">
        <v>176</v>
      </c>
      <c r="J552" s="107">
        <v>1</v>
      </c>
      <c r="K552" s="49">
        <v>750000000</v>
      </c>
      <c r="L552" s="56" t="s">
        <v>252</v>
      </c>
      <c r="M552" s="56" t="s">
        <v>313</v>
      </c>
      <c r="N552" s="57" t="s">
        <v>330</v>
      </c>
      <c r="O552" s="49"/>
      <c r="P552" s="69" t="s">
        <v>331</v>
      </c>
      <c r="Q552" s="49" t="s">
        <v>315</v>
      </c>
      <c r="R552" s="49"/>
      <c r="S552" s="49"/>
      <c r="T552" s="49"/>
      <c r="U552" s="54"/>
      <c r="V552" s="54">
        <v>477500</v>
      </c>
      <c r="W552" s="98">
        <v>534800</v>
      </c>
      <c r="X552" s="49"/>
      <c r="Y552" s="59">
        <v>2016</v>
      </c>
      <c r="Z552" s="73"/>
    </row>
    <row r="553" spans="3:26" s="48" customFormat="1" ht="195.75" customHeight="1" x14ac:dyDescent="0.25">
      <c r="C553" s="124" t="s">
        <v>110</v>
      </c>
      <c r="D553" s="49" t="s">
        <v>172</v>
      </c>
      <c r="E553" s="145" t="s">
        <v>332</v>
      </c>
      <c r="F553" s="63" t="s">
        <v>333</v>
      </c>
      <c r="G553" s="63" t="s">
        <v>333</v>
      </c>
      <c r="H553" s="63" t="s">
        <v>334</v>
      </c>
      <c r="I553" s="106" t="s">
        <v>189</v>
      </c>
      <c r="J553" s="107">
        <v>1</v>
      </c>
      <c r="K553" s="49">
        <v>750000000</v>
      </c>
      <c r="L553" s="56" t="s">
        <v>177</v>
      </c>
      <c r="M553" s="56" t="s">
        <v>335</v>
      </c>
      <c r="N553" s="56" t="s">
        <v>177</v>
      </c>
      <c r="O553" s="49"/>
      <c r="P553" s="69" t="s">
        <v>223</v>
      </c>
      <c r="Q553" s="49" t="s">
        <v>224</v>
      </c>
      <c r="R553" s="49"/>
      <c r="S553" s="49"/>
      <c r="T553" s="54"/>
      <c r="U553" s="49"/>
      <c r="V553" s="77">
        <v>146568965</v>
      </c>
      <c r="W553" s="98">
        <v>164157240.80000001</v>
      </c>
      <c r="X553" s="49" t="s">
        <v>206</v>
      </c>
      <c r="Y553" s="59">
        <v>2015</v>
      </c>
      <c r="Z553" s="73"/>
    </row>
    <row r="554" spans="3:26" s="48" customFormat="1" ht="162" customHeight="1" x14ac:dyDescent="0.25">
      <c r="C554" s="100" t="s">
        <v>111</v>
      </c>
      <c r="D554" s="94" t="s">
        <v>172</v>
      </c>
      <c r="E554" s="94" t="s">
        <v>336</v>
      </c>
      <c r="F554" s="94" t="s">
        <v>337</v>
      </c>
      <c r="G554" s="94" t="s">
        <v>337</v>
      </c>
      <c r="H554" s="94" t="s">
        <v>338</v>
      </c>
      <c r="I554" s="94" t="s">
        <v>176</v>
      </c>
      <c r="J554" s="95">
        <v>0.9</v>
      </c>
      <c r="K554" s="94">
        <v>750000000</v>
      </c>
      <c r="L554" s="94" t="s">
        <v>339</v>
      </c>
      <c r="M554" s="146" t="s">
        <v>220</v>
      </c>
      <c r="N554" s="94" t="s">
        <v>340</v>
      </c>
      <c r="O554" s="94"/>
      <c r="P554" s="94" t="s">
        <v>341</v>
      </c>
      <c r="Q554" s="94" t="s">
        <v>342</v>
      </c>
      <c r="R554" s="94"/>
      <c r="S554" s="94"/>
      <c r="T554" s="94"/>
      <c r="U554" s="94"/>
      <c r="V554" s="73">
        <v>292425448</v>
      </c>
      <c r="W554" s="98">
        <v>327516501.76000005</v>
      </c>
      <c r="X554" s="94"/>
      <c r="Y554" s="110" t="s">
        <v>343</v>
      </c>
      <c r="Z554" s="73"/>
    </row>
    <row r="555" spans="3:26" s="48" customFormat="1" ht="180" customHeight="1" x14ac:dyDescent="0.25">
      <c r="C555" s="124" t="s">
        <v>112</v>
      </c>
      <c r="D555" s="94" t="s">
        <v>172</v>
      </c>
      <c r="E555" s="94" t="s">
        <v>336</v>
      </c>
      <c r="F555" s="94" t="s">
        <v>337</v>
      </c>
      <c r="G555" s="94" t="s">
        <v>337</v>
      </c>
      <c r="H555" s="94" t="s">
        <v>344</v>
      </c>
      <c r="I555" s="94" t="s">
        <v>176</v>
      </c>
      <c r="J555" s="95">
        <v>0.9</v>
      </c>
      <c r="K555" s="94">
        <v>750000000</v>
      </c>
      <c r="L555" s="94" t="s">
        <v>339</v>
      </c>
      <c r="M555" s="146" t="s">
        <v>220</v>
      </c>
      <c r="N555" s="94" t="s">
        <v>345</v>
      </c>
      <c r="O555" s="94"/>
      <c r="P555" s="94" t="s">
        <v>341</v>
      </c>
      <c r="Q555" s="94" t="s">
        <v>342</v>
      </c>
      <c r="R555" s="94"/>
      <c r="S555" s="94"/>
      <c r="T555" s="94"/>
      <c r="U555" s="94"/>
      <c r="V555" s="73">
        <v>210081052</v>
      </c>
      <c r="W555" s="98">
        <v>235290778.24000001</v>
      </c>
      <c r="X555" s="94"/>
      <c r="Y555" s="110" t="s">
        <v>343</v>
      </c>
      <c r="Z555" s="73"/>
    </row>
    <row r="556" spans="3:26" s="48" customFormat="1" ht="180" customHeight="1" x14ac:dyDescent="0.25">
      <c r="C556" s="124" t="s">
        <v>113</v>
      </c>
      <c r="D556" s="94" t="s">
        <v>172</v>
      </c>
      <c r="E556" s="94" t="s">
        <v>382</v>
      </c>
      <c r="F556" s="94" t="s">
        <v>383</v>
      </c>
      <c r="G556" s="94" t="s">
        <v>383</v>
      </c>
      <c r="H556" s="94" t="s">
        <v>601</v>
      </c>
      <c r="I556" s="94" t="s">
        <v>176</v>
      </c>
      <c r="J556" s="95">
        <v>0.82</v>
      </c>
      <c r="K556" s="94">
        <v>750000000</v>
      </c>
      <c r="L556" s="94" t="s">
        <v>339</v>
      </c>
      <c r="M556" s="146" t="s">
        <v>782</v>
      </c>
      <c r="N556" s="94" t="s">
        <v>906</v>
      </c>
      <c r="O556" s="94"/>
      <c r="P556" s="94" t="s">
        <v>905</v>
      </c>
      <c r="Q556" s="94" t="s">
        <v>351</v>
      </c>
      <c r="R556" s="94"/>
      <c r="S556" s="94"/>
      <c r="T556" s="94"/>
      <c r="U556" s="94"/>
      <c r="V556" s="73">
        <v>10826774</v>
      </c>
      <c r="W556" s="98">
        <v>12125986.880000001</v>
      </c>
      <c r="X556" s="94"/>
      <c r="Y556" s="110" t="s">
        <v>343</v>
      </c>
      <c r="Z556" s="73"/>
    </row>
    <row r="557" spans="3:26" s="48" customFormat="1" ht="201" customHeight="1" x14ac:dyDescent="0.25">
      <c r="C557" s="124" t="s">
        <v>114</v>
      </c>
      <c r="D557" s="94" t="s">
        <v>172</v>
      </c>
      <c r="E557" s="94" t="s">
        <v>346</v>
      </c>
      <c r="F557" s="94" t="s">
        <v>347</v>
      </c>
      <c r="G557" s="94" t="s">
        <v>348</v>
      </c>
      <c r="H557" s="94" t="s">
        <v>349</v>
      </c>
      <c r="I557" s="94" t="s">
        <v>189</v>
      </c>
      <c r="J557" s="95">
        <v>1</v>
      </c>
      <c r="K557" s="94">
        <v>750000000</v>
      </c>
      <c r="L557" s="94" t="s">
        <v>339</v>
      </c>
      <c r="M557" s="146" t="s">
        <v>220</v>
      </c>
      <c r="N557" s="94" t="s">
        <v>350</v>
      </c>
      <c r="O557" s="94"/>
      <c r="P557" s="94" t="s">
        <v>341</v>
      </c>
      <c r="Q557" s="94" t="s">
        <v>351</v>
      </c>
      <c r="R557" s="94"/>
      <c r="S557" s="94"/>
      <c r="T557" s="94"/>
      <c r="U557" s="94"/>
      <c r="V557" s="73">
        <v>4523304</v>
      </c>
      <c r="W557" s="98">
        <v>5066100.4800000004</v>
      </c>
      <c r="X557" s="94"/>
      <c r="Y557" s="110" t="s">
        <v>343</v>
      </c>
      <c r="Z557" s="73"/>
    </row>
    <row r="558" spans="3:26" s="48" customFormat="1" ht="198" customHeight="1" x14ac:dyDescent="0.25">
      <c r="C558" s="124" t="s">
        <v>115</v>
      </c>
      <c r="D558" s="94" t="s">
        <v>172</v>
      </c>
      <c r="E558" s="94" t="s">
        <v>352</v>
      </c>
      <c r="F558" s="94" t="s">
        <v>353</v>
      </c>
      <c r="G558" s="94" t="s">
        <v>354</v>
      </c>
      <c r="H558" s="94" t="s">
        <v>355</v>
      </c>
      <c r="I558" s="94" t="s">
        <v>189</v>
      </c>
      <c r="J558" s="95">
        <v>1</v>
      </c>
      <c r="K558" s="94">
        <v>750000000</v>
      </c>
      <c r="L558" s="94" t="s">
        <v>339</v>
      </c>
      <c r="M558" s="146" t="s">
        <v>220</v>
      </c>
      <c r="N558" s="94" t="s">
        <v>350</v>
      </c>
      <c r="O558" s="94"/>
      <c r="P558" s="94" t="s">
        <v>341</v>
      </c>
      <c r="Q558" s="94" t="s">
        <v>351</v>
      </c>
      <c r="R558" s="94"/>
      <c r="S558" s="94"/>
      <c r="T558" s="94"/>
      <c r="U558" s="94"/>
      <c r="V558" s="73">
        <v>5837924</v>
      </c>
      <c r="W558" s="98">
        <v>6538474.8799999999</v>
      </c>
      <c r="X558" s="94"/>
      <c r="Y558" s="110" t="s">
        <v>343</v>
      </c>
      <c r="Z558" s="73"/>
    </row>
    <row r="559" spans="3:26" s="48" customFormat="1" ht="165" customHeight="1" x14ac:dyDescent="0.25">
      <c r="C559" s="124" t="s">
        <v>116</v>
      </c>
      <c r="D559" s="94" t="s">
        <v>172</v>
      </c>
      <c r="E559" s="94" t="s">
        <v>346</v>
      </c>
      <c r="F559" s="94" t="s">
        <v>347</v>
      </c>
      <c r="G559" s="94" t="s">
        <v>348</v>
      </c>
      <c r="H559" s="94" t="s">
        <v>356</v>
      </c>
      <c r="I559" s="94" t="s">
        <v>189</v>
      </c>
      <c r="J559" s="95">
        <v>1</v>
      </c>
      <c r="K559" s="94">
        <v>750000000</v>
      </c>
      <c r="L559" s="94" t="s">
        <v>339</v>
      </c>
      <c r="M559" s="146" t="s">
        <v>220</v>
      </c>
      <c r="N559" s="94" t="s">
        <v>357</v>
      </c>
      <c r="O559" s="94"/>
      <c r="P559" s="94" t="s">
        <v>341</v>
      </c>
      <c r="Q559" s="94" t="s">
        <v>351</v>
      </c>
      <c r="R559" s="94"/>
      <c r="S559" s="94"/>
      <c r="T559" s="94"/>
      <c r="U559" s="94"/>
      <c r="V559" s="73">
        <v>2914272</v>
      </c>
      <c r="W559" s="98">
        <v>3263984.64</v>
      </c>
      <c r="X559" s="94"/>
      <c r="Y559" s="110" t="s">
        <v>343</v>
      </c>
      <c r="Z559" s="73"/>
    </row>
    <row r="560" spans="3:26" s="48" customFormat="1" ht="156" customHeight="1" x14ac:dyDescent="0.25">
      <c r="C560" s="124" t="s">
        <v>117</v>
      </c>
      <c r="D560" s="94" t="s">
        <v>172</v>
      </c>
      <c r="E560" s="94" t="s">
        <v>352</v>
      </c>
      <c r="F560" s="94" t="s">
        <v>353</v>
      </c>
      <c r="G560" s="94" t="s">
        <v>354</v>
      </c>
      <c r="H560" s="94" t="s">
        <v>358</v>
      </c>
      <c r="I560" s="94" t="s">
        <v>189</v>
      </c>
      <c r="J560" s="95">
        <v>1</v>
      </c>
      <c r="K560" s="94">
        <v>750000000</v>
      </c>
      <c r="L560" s="94" t="s">
        <v>339</v>
      </c>
      <c r="M560" s="146" t="s">
        <v>220</v>
      </c>
      <c r="N560" s="94" t="s">
        <v>340</v>
      </c>
      <c r="O560" s="94"/>
      <c r="P560" s="94" t="s">
        <v>341</v>
      </c>
      <c r="Q560" s="94" t="s">
        <v>351</v>
      </c>
      <c r="R560" s="94"/>
      <c r="S560" s="94"/>
      <c r="T560" s="94"/>
      <c r="U560" s="94"/>
      <c r="V560" s="73">
        <v>4096043</v>
      </c>
      <c r="W560" s="98">
        <v>4587568.16</v>
      </c>
      <c r="X560" s="94"/>
      <c r="Y560" s="110" t="s">
        <v>343</v>
      </c>
      <c r="Z560" s="73"/>
    </row>
    <row r="561" spans="3:26" s="48" customFormat="1" ht="249.75" customHeight="1" x14ac:dyDescent="0.25">
      <c r="C561" s="124" t="s">
        <v>118</v>
      </c>
      <c r="D561" s="94" t="s">
        <v>172</v>
      </c>
      <c r="E561" s="94" t="s">
        <v>346</v>
      </c>
      <c r="F561" s="94" t="s">
        <v>347</v>
      </c>
      <c r="G561" s="94" t="s">
        <v>348</v>
      </c>
      <c r="H561" s="94" t="s">
        <v>359</v>
      </c>
      <c r="I561" s="94" t="s">
        <v>189</v>
      </c>
      <c r="J561" s="95">
        <v>1</v>
      </c>
      <c r="K561" s="94">
        <v>750000000</v>
      </c>
      <c r="L561" s="94" t="s">
        <v>339</v>
      </c>
      <c r="M561" s="146" t="s">
        <v>220</v>
      </c>
      <c r="N561" s="94" t="s">
        <v>345</v>
      </c>
      <c r="O561" s="94"/>
      <c r="P561" s="94" t="s">
        <v>341</v>
      </c>
      <c r="Q561" s="94" t="s">
        <v>351</v>
      </c>
      <c r="R561" s="94"/>
      <c r="S561" s="94"/>
      <c r="T561" s="94"/>
      <c r="U561" s="94"/>
      <c r="V561" s="73">
        <v>3778800</v>
      </c>
      <c r="W561" s="98">
        <v>4232256</v>
      </c>
      <c r="X561" s="94"/>
      <c r="Y561" s="110" t="s">
        <v>343</v>
      </c>
      <c r="Z561" s="73"/>
    </row>
    <row r="562" spans="3:26" s="48" customFormat="1" ht="209.25" customHeight="1" x14ac:dyDescent="0.25">
      <c r="C562" s="124" t="s">
        <v>119</v>
      </c>
      <c r="D562" s="94" t="s">
        <v>172</v>
      </c>
      <c r="E562" s="94" t="s">
        <v>352</v>
      </c>
      <c r="F562" s="94" t="s">
        <v>353</v>
      </c>
      <c r="G562" s="94" t="s">
        <v>354</v>
      </c>
      <c r="H562" s="94" t="s">
        <v>360</v>
      </c>
      <c r="I562" s="94" t="s">
        <v>189</v>
      </c>
      <c r="J562" s="95">
        <v>1</v>
      </c>
      <c r="K562" s="94">
        <v>750000000</v>
      </c>
      <c r="L562" s="94" t="s">
        <v>339</v>
      </c>
      <c r="M562" s="146" t="s">
        <v>220</v>
      </c>
      <c r="N562" s="94" t="s">
        <v>345</v>
      </c>
      <c r="O562" s="94"/>
      <c r="P562" s="94" t="s">
        <v>341</v>
      </c>
      <c r="Q562" s="94" t="s">
        <v>351</v>
      </c>
      <c r="R562" s="94"/>
      <c r="S562" s="94"/>
      <c r="T562" s="94"/>
      <c r="U562" s="94"/>
      <c r="V562" s="73">
        <v>5148000</v>
      </c>
      <c r="W562" s="98">
        <v>5765760</v>
      </c>
      <c r="X562" s="94"/>
      <c r="Y562" s="110" t="s">
        <v>343</v>
      </c>
      <c r="Z562" s="73"/>
    </row>
    <row r="563" spans="3:26" s="48" customFormat="1" ht="148.5" customHeight="1" x14ac:dyDescent="0.25">
      <c r="C563" s="124" t="s">
        <v>120</v>
      </c>
      <c r="D563" s="94" t="s">
        <v>172</v>
      </c>
      <c r="E563" s="94" t="s">
        <v>361</v>
      </c>
      <c r="F563" s="94" t="s">
        <v>362</v>
      </c>
      <c r="G563" s="94" t="s">
        <v>362</v>
      </c>
      <c r="H563" s="94" t="s">
        <v>363</v>
      </c>
      <c r="I563" s="94" t="s">
        <v>189</v>
      </c>
      <c r="J563" s="95">
        <v>1</v>
      </c>
      <c r="K563" s="94">
        <v>750000000</v>
      </c>
      <c r="L563" s="94" t="s">
        <v>339</v>
      </c>
      <c r="M563" s="146" t="s">
        <v>220</v>
      </c>
      <c r="N563" s="94" t="s">
        <v>340</v>
      </c>
      <c r="O563" s="94"/>
      <c r="P563" s="94" t="s">
        <v>341</v>
      </c>
      <c r="Q563" s="94" t="s">
        <v>351</v>
      </c>
      <c r="R563" s="94"/>
      <c r="S563" s="94"/>
      <c r="T563" s="94"/>
      <c r="U563" s="94"/>
      <c r="V563" s="73">
        <v>18671228</v>
      </c>
      <c r="W563" s="98">
        <v>20911775.359999999</v>
      </c>
      <c r="X563" s="94"/>
      <c r="Y563" s="110" t="s">
        <v>343</v>
      </c>
      <c r="Z563" s="73"/>
    </row>
    <row r="564" spans="3:26" s="48" customFormat="1" ht="216.75" customHeight="1" x14ac:dyDescent="0.25">
      <c r="C564" s="124" t="s">
        <v>121</v>
      </c>
      <c r="D564" s="94" t="s">
        <v>172</v>
      </c>
      <c r="E564" s="94" t="s">
        <v>361</v>
      </c>
      <c r="F564" s="94" t="s">
        <v>362</v>
      </c>
      <c r="G564" s="94" t="s">
        <v>362</v>
      </c>
      <c r="H564" s="94" t="s">
        <v>364</v>
      </c>
      <c r="I564" s="94" t="s">
        <v>189</v>
      </c>
      <c r="J564" s="95">
        <v>1</v>
      </c>
      <c r="K564" s="94">
        <v>750000000</v>
      </c>
      <c r="L564" s="94" t="s">
        <v>339</v>
      </c>
      <c r="M564" s="146" t="s">
        <v>220</v>
      </c>
      <c r="N564" s="94" t="s">
        <v>345</v>
      </c>
      <c r="O564" s="94"/>
      <c r="P564" s="94" t="s">
        <v>341</v>
      </c>
      <c r="Q564" s="94" t="s">
        <v>351</v>
      </c>
      <c r="R564" s="94"/>
      <c r="S564" s="94"/>
      <c r="T564" s="94"/>
      <c r="U564" s="94"/>
      <c r="V564" s="73">
        <v>22022100</v>
      </c>
      <c r="W564" s="98">
        <v>24664752</v>
      </c>
      <c r="X564" s="94"/>
      <c r="Y564" s="110" t="s">
        <v>343</v>
      </c>
      <c r="Z564" s="73"/>
    </row>
    <row r="565" spans="3:26" s="48" customFormat="1" ht="197.25" customHeight="1" x14ac:dyDescent="0.25">
      <c r="C565" s="124" t="s">
        <v>122</v>
      </c>
      <c r="D565" s="94" t="s">
        <v>172</v>
      </c>
      <c r="E565" s="94" t="s">
        <v>365</v>
      </c>
      <c r="F565" s="94" t="s">
        <v>366</v>
      </c>
      <c r="G565" s="94" t="s">
        <v>366</v>
      </c>
      <c r="H565" s="94" t="s">
        <v>367</v>
      </c>
      <c r="I565" s="94" t="s">
        <v>189</v>
      </c>
      <c r="J565" s="95">
        <v>1</v>
      </c>
      <c r="K565" s="94">
        <v>750000000</v>
      </c>
      <c r="L565" s="94" t="s">
        <v>339</v>
      </c>
      <c r="M565" s="146" t="s">
        <v>220</v>
      </c>
      <c r="N565" s="94" t="s">
        <v>350</v>
      </c>
      <c r="O565" s="94"/>
      <c r="P565" s="94" t="s">
        <v>230</v>
      </c>
      <c r="Q565" s="94" t="s">
        <v>368</v>
      </c>
      <c r="R565" s="94"/>
      <c r="S565" s="94"/>
      <c r="T565" s="94"/>
      <c r="U565" s="94"/>
      <c r="V565" s="73">
        <v>4900000</v>
      </c>
      <c r="W565" s="98">
        <v>5488000</v>
      </c>
      <c r="X565" s="94"/>
      <c r="Y565" s="110" t="s">
        <v>197</v>
      </c>
      <c r="Z565" s="73"/>
    </row>
    <row r="566" spans="3:26" s="48" customFormat="1" ht="163.5" customHeight="1" x14ac:dyDescent="0.25">
      <c r="C566" s="124" t="s">
        <v>123</v>
      </c>
      <c r="D566" s="94" t="s">
        <v>172</v>
      </c>
      <c r="E566" s="94" t="s">
        <v>369</v>
      </c>
      <c r="F566" s="94" t="s">
        <v>370</v>
      </c>
      <c r="G566" s="94" t="s">
        <v>370</v>
      </c>
      <c r="H566" s="94" t="s">
        <v>371</v>
      </c>
      <c r="I566" s="94" t="s">
        <v>189</v>
      </c>
      <c r="J566" s="95">
        <v>1</v>
      </c>
      <c r="K566" s="94">
        <v>750000000</v>
      </c>
      <c r="L566" s="94" t="s">
        <v>339</v>
      </c>
      <c r="M566" s="146" t="s">
        <v>220</v>
      </c>
      <c r="N566" s="94" t="s">
        <v>372</v>
      </c>
      <c r="O566" s="94"/>
      <c r="P566" s="94" t="s">
        <v>230</v>
      </c>
      <c r="Q566" s="94" t="s">
        <v>373</v>
      </c>
      <c r="R566" s="94"/>
      <c r="S566" s="94"/>
      <c r="T566" s="94"/>
      <c r="U566" s="94"/>
      <c r="V566" s="73">
        <v>960000</v>
      </c>
      <c r="W566" s="98">
        <v>1075200</v>
      </c>
      <c r="X566" s="94"/>
      <c r="Y566" s="110" t="s">
        <v>343</v>
      </c>
      <c r="Z566" s="73"/>
    </row>
    <row r="567" spans="3:26" s="48" customFormat="1" ht="218.25" customHeight="1" x14ac:dyDescent="0.25">
      <c r="C567" s="124" t="s">
        <v>124</v>
      </c>
      <c r="D567" s="94" t="s">
        <v>172</v>
      </c>
      <c r="E567" s="94" t="s">
        <v>374</v>
      </c>
      <c r="F567" s="94" t="s">
        <v>375</v>
      </c>
      <c r="G567" s="72" t="s">
        <v>376</v>
      </c>
      <c r="H567" s="72"/>
      <c r="I567" s="94" t="s">
        <v>201</v>
      </c>
      <c r="J567" s="95">
        <v>1</v>
      </c>
      <c r="K567" s="94">
        <v>750000000</v>
      </c>
      <c r="L567" s="94" t="s">
        <v>339</v>
      </c>
      <c r="M567" s="146" t="s">
        <v>220</v>
      </c>
      <c r="N567" s="94" t="s">
        <v>372</v>
      </c>
      <c r="O567" s="94"/>
      <c r="P567" s="94" t="s">
        <v>230</v>
      </c>
      <c r="Q567" s="94" t="s">
        <v>351</v>
      </c>
      <c r="R567" s="94"/>
      <c r="S567" s="94"/>
      <c r="T567" s="94"/>
      <c r="U567" s="94"/>
      <c r="V567" s="73">
        <v>4050800</v>
      </c>
      <c r="W567" s="98">
        <v>4536896</v>
      </c>
      <c r="X567" s="94"/>
      <c r="Y567" s="110" t="s">
        <v>343</v>
      </c>
      <c r="Z567" s="73"/>
    </row>
    <row r="568" spans="3:26" s="48" customFormat="1" ht="226.5" customHeight="1" x14ac:dyDescent="0.25">
      <c r="C568" s="124" t="s">
        <v>125</v>
      </c>
      <c r="D568" s="233" t="s">
        <v>172</v>
      </c>
      <c r="E568" s="233" t="s">
        <v>377</v>
      </c>
      <c r="F568" s="233" t="s">
        <v>378</v>
      </c>
      <c r="G568" s="234" t="s">
        <v>378</v>
      </c>
      <c r="H568" s="234"/>
      <c r="I568" s="233" t="s">
        <v>201</v>
      </c>
      <c r="J568" s="235">
        <v>1</v>
      </c>
      <c r="K568" s="233">
        <v>750000000</v>
      </c>
      <c r="L568" s="233" t="s">
        <v>339</v>
      </c>
      <c r="M568" s="236" t="s">
        <v>220</v>
      </c>
      <c r="N568" s="233" t="s">
        <v>372</v>
      </c>
      <c r="O568" s="233"/>
      <c r="P568" s="233" t="s">
        <v>230</v>
      </c>
      <c r="Q568" s="233" t="s">
        <v>351</v>
      </c>
      <c r="R568" s="233"/>
      <c r="S568" s="233"/>
      <c r="T568" s="233"/>
      <c r="U568" s="233"/>
      <c r="V568" s="210">
        <v>0</v>
      </c>
      <c r="W568" s="210">
        <f>V568*1.12</f>
        <v>0</v>
      </c>
      <c r="X568" s="233"/>
      <c r="Y568" s="233" t="s">
        <v>343</v>
      </c>
      <c r="Z568" s="237" t="s">
        <v>1092</v>
      </c>
    </row>
    <row r="569" spans="3:26" s="48" customFormat="1" ht="226.5" customHeight="1" x14ac:dyDescent="0.25">
      <c r="C569" s="124" t="s">
        <v>1093</v>
      </c>
      <c r="D569" s="233" t="s">
        <v>172</v>
      </c>
      <c r="E569" s="233" t="s">
        <v>377</v>
      </c>
      <c r="F569" s="233" t="s">
        <v>378</v>
      </c>
      <c r="G569" s="234" t="s">
        <v>378</v>
      </c>
      <c r="H569" s="234"/>
      <c r="I569" s="233" t="s">
        <v>201</v>
      </c>
      <c r="J569" s="235">
        <v>1</v>
      </c>
      <c r="K569" s="233">
        <v>750000000</v>
      </c>
      <c r="L569" s="233" t="s">
        <v>339</v>
      </c>
      <c r="M569" s="236" t="s">
        <v>241</v>
      </c>
      <c r="N569" s="233" t="s">
        <v>372</v>
      </c>
      <c r="O569" s="233"/>
      <c r="P569" s="233" t="s">
        <v>785</v>
      </c>
      <c r="Q569" s="233" t="s">
        <v>351</v>
      </c>
      <c r="R569" s="233"/>
      <c r="S569" s="233"/>
      <c r="T569" s="233"/>
      <c r="U569" s="233"/>
      <c r="V569" s="210">
        <v>2265838.33</v>
      </c>
      <c r="W569" s="210">
        <f>V569*1.12</f>
        <v>2537738.9296000004</v>
      </c>
      <c r="X569" s="233"/>
      <c r="Y569" s="233">
        <v>2016</v>
      </c>
      <c r="Z569" s="238"/>
    </row>
    <row r="570" spans="3:26" s="48" customFormat="1" ht="171.75" customHeight="1" x14ac:dyDescent="0.25">
      <c r="C570" s="124" t="s">
        <v>126</v>
      </c>
      <c r="D570" s="233" t="s">
        <v>172</v>
      </c>
      <c r="E570" s="233" t="s">
        <v>379</v>
      </c>
      <c r="F570" s="233" t="s">
        <v>380</v>
      </c>
      <c r="G570" s="233" t="s">
        <v>380</v>
      </c>
      <c r="H570" s="233" t="s">
        <v>381</v>
      </c>
      <c r="I570" s="233" t="s">
        <v>201</v>
      </c>
      <c r="J570" s="235">
        <v>1</v>
      </c>
      <c r="K570" s="233">
        <v>750000000</v>
      </c>
      <c r="L570" s="233" t="s">
        <v>339</v>
      </c>
      <c r="M570" s="236" t="s">
        <v>220</v>
      </c>
      <c r="N570" s="233" t="s">
        <v>339</v>
      </c>
      <c r="O570" s="233"/>
      <c r="P570" s="233" t="s">
        <v>230</v>
      </c>
      <c r="Q570" s="233" t="s">
        <v>342</v>
      </c>
      <c r="R570" s="233"/>
      <c r="S570" s="233"/>
      <c r="T570" s="233"/>
      <c r="U570" s="233"/>
      <c r="V570" s="210">
        <v>0</v>
      </c>
      <c r="W570" s="210">
        <f>V570*1.12</f>
        <v>0</v>
      </c>
      <c r="X570" s="233"/>
      <c r="Y570" s="233" t="s">
        <v>343</v>
      </c>
      <c r="Z570" s="237" t="s">
        <v>1092</v>
      </c>
    </row>
    <row r="571" spans="3:26" s="48" customFormat="1" ht="171.75" customHeight="1" x14ac:dyDescent="0.25">
      <c r="C571" s="124" t="s">
        <v>1094</v>
      </c>
      <c r="D571" s="233" t="s">
        <v>172</v>
      </c>
      <c r="E571" s="233" t="s">
        <v>379</v>
      </c>
      <c r="F571" s="233" t="s">
        <v>380</v>
      </c>
      <c r="G571" s="233" t="s">
        <v>380</v>
      </c>
      <c r="H571" s="233" t="s">
        <v>381</v>
      </c>
      <c r="I571" s="233" t="s">
        <v>201</v>
      </c>
      <c r="J571" s="235">
        <v>1</v>
      </c>
      <c r="K571" s="233">
        <v>750000000</v>
      </c>
      <c r="L571" s="233" t="s">
        <v>339</v>
      </c>
      <c r="M571" s="236" t="s">
        <v>241</v>
      </c>
      <c r="N571" s="233" t="s">
        <v>339</v>
      </c>
      <c r="O571" s="233"/>
      <c r="P571" s="233" t="s">
        <v>785</v>
      </c>
      <c r="Q571" s="233" t="s">
        <v>342</v>
      </c>
      <c r="R571" s="233"/>
      <c r="S571" s="233"/>
      <c r="T571" s="233"/>
      <c r="U571" s="233"/>
      <c r="V571" s="210">
        <v>1000000</v>
      </c>
      <c r="W571" s="210">
        <f>V571*1.12</f>
        <v>1120000</v>
      </c>
      <c r="X571" s="233"/>
      <c r="Y571" s="233">
        <v>2016</v>
      </c>
      <c r="Z571" s="238"/>
    </row>
    <row r="572" spans="3:26" s="48" customFormat="1" ht="168.75" customHeight="1" x14ac:dyDescent="0.25">
      <c r="C572" s="124" t="s">
        <v>127</v>
      </c>
      <c r="D572" s="94" t="s">
        <v>172</v>
      </c>
      <c r="E572" s="94" t="s">
        <v>382</v>
      </c>
      <c r="F572" s="94" t="s">
        <v>383</v>
      </c>
      <c r="G572" s="94" t="s">
        <v>383</v>
      </c>
      <c r="H572" s="94" t="s">
        <v>384</v>
      </c>
      <c r="I572" s="94" t="s">
        <v>176</v>
      </c>
      <c r="J572" s="95">
        <v>1</v>
      </c>
      <c r="K572" s="94">
        <v>750000000</v>
      </c>
      <c r="L572" s="94" t="s">
        <v>339</v>
      </c>
      <c r="M572" s="146" t="s">
        <v>220</v>
      </c>
      <c r="N572" s="94" t="s">
        <v>339</v>
      </c>
      <c r="O572" s="94"/>
      <c r="P572" s="94" t="s">
        <v>230</v>
      </c>
      <c r="Q572" s="94" t="s">
        <v>342</v>
      </c>
      <c r="R572" s="94"/>
      <c r="S572" s="94"/>
      <c r="T572" s="94"/>
      <c r="U572" s="94"/>
      <c r="V572" s="73">
        <v>0</v>
      </c>
      <c r="W572" s="98">
        <v>0</v>
      </c>
      <c r="X572" s="94"/>
      <c r="Y572" s="110" t="s">
        <v>343</v>
      </c>
      <c r="Z572" s="73" t="s">
        <v>900</v>
      </c>
    </row>
    <row r="573" spans="3:26" s="48" customFormat="1" ht="172.5" customHeight="1" x14ac:dyDescent="0.25">
      <c r="C573" s="124" t="s">
        <v>128</v>
      </c>
      <c r="D573" s="147" t="s">
        <v>172</v>
      </c>
      <c r="E573" s="93" t="s">
        <v>385</v>
      </c>
      <c r="F573" s="123" t="s">
        <v>386</v>
      </c>
      <c r="G573" s="123" t="s">
        <v>386</v>
      </c>
      <c r="H573" s="148" t="s">
        <v>387</v>
      </c>
      <c r="I573" s="149" t="s">
        <v>176</v>
      </c>
      <c r="J573" s="150">
        <v>0.6</v>
      </c>
      <c r="K573" s="127">
        <v>750000000</v>
      </c>
      <c r="L573" s="151" t="s">
        <v>388</v>
      </c>
      <c r="M573" s="93" t="s">
        <v>389</v>
      </c>
      <c r="N573" s="149" t="s">
        <v>390</v>
      </c>
      <c r="O573" s="149"/>
      <c r="P573" s="127" t="s">
        <v>391</v>
      </c>
      <c r="Q573" s="152" t="s">
        <v>392</v>
      </c>
      <c r="R573" s="149"/>
      <c r="S573" s="149"/>
      <c r="T573" s="149"/>
      <c r="U573" s="153"/>
      <c r="V573" s="77">
        <v>22720000</v>
      </c>
      <c r="W573" s="98">
        <v>25446400.000000004</v>
      </c>
      <c r="X573" s="74"/>
      <c r="Y573" s="154">
        <v>2016</v>
      </c>
      <c r="Z573" s="73"/>
    </row>
    <row r="574" spans="3:26" s="48" customFormat="1" ht="201.75" customHeight="1" x14ac:dyDescent="0.25">
      <c r="C574" s="124" t="s">
        <v>129</v>
      </c>
      <c r="D574" s="147" t="s">
        <v>172</v>
      </c>
      <c r="E574" s="94" t="s">
        <v>393</v>
      </c>
      <c r="F574" s="123" t="s">
        <v>394</v>
      </c>
      <c r="G574" s="123" t="s">
        <v>394</v>
      </c>
      <c r="H574" s="123" t="s">
        <v>395</v>
      </c>
      <c r="I574" s="93" t="s">
        <v>201</v>
      </c>
      <c r="J574" s="155">
        <v>1</v>
      </c>
      <c r="K574" s="127">
        <v>750000000</v>
      </c>
      <c r="L574" s="151" t="s">
        <v>388</v>
      </c>
      <c r="M574" s="94" t="s">
        <v>396</v>
      </c>
      <c r="N574" s="149" t="s">
        <v>390</v>
      </c>
      <c r="O574" s="93"/>
      <c r="P574" s="94" t="s">
        <v>397</v>
      </c>
      <c r="Q574" s="152" t="s">
        <v>392</v>
      </c>
      <c r="R574" s="93"/>
      <c r="S574" s="93"/>
      <c r="T574" s="93"/>
      <c r="U574" s="156"/>
      <c r="V574" s="77">
        <v>6200000</v>
      </c>
      <c r="W574" s="98">
        <v>6944000.0000000009</v>
      </c>
      <c r="X574" s="74"/>
      <c r="Y574" s="110">
        <v>2015</v>
      </c>
      <c r="Z574" s="73"/>
    </row>
    <row r="575" spans="3:26" s="48" customFormat="1" ht="176.25" customHeight="1" x14ac:dyDescent="0.25">
      <c r="C575" s="124" t="s">
        <v>130</v>
      </c>
      <c r="D575" s="147" t="s">
        <v>172</v>
      </c>
      <c r="E575" s="94" t="s">
        <v>365</v>
      </c>
      <c r="F575" s="147" t="s">
        <v>366</v>
      </c>
      <c r="G575" s="147" t="s">
        <v>366</v>
      </c>
      <c r="H575" s="147" t="s">
        <v>398</v>
      </c>
      <c r="I575" s="149" t="s">
        <v>176</v>
      </c>
      <c r="J575" s="155">
        <v>1</v>
      </c>
      <c r="K575" s="127">
        <v>750000000</v>
      </c>
      <c r="L575" s="151" t="s">
        <v>388</v>
      </c>
      <c r="M575" s="94" t="s">
        <v>193</v>
      </c>
      <c r="N575" s="94" t="s">
        <v>390</v>
      </c>
      <c r="O575" s="94"/>
      <c r="P575" s="94" t="s">
        <v>399</v>
      </c>
      <c r="Q575" s="152" t="s">
        <v>392</v>
      </c>
      <c r="R575" s="147"/>
      <c r="S575" s="147"/>
      <c r="T575" s="147"/>
      <c r="U575" s="147"/>
      <c r="V575" s="157">
        <v>6500000</v>
      </c>
      <c r="W575" s="98">
        <v>7280000.0000000009</v>
      </c>
      <c r="X575" s="147"/>
      <c r="Y575" s="110">
        <v>2015</v>
      </c>
      <c r="Z575" s="73"/>
    </row>
    <row r="576" spans="3:26" s="48" customFormat="1" ht="164.25" customHeight="1" x14ac:dyDescent="0.25">
      <c r="C576" s="124" t="s">
        <v>131</v>
      </c>
      <c r="D576" s="62" t="s">
        <v>172</v>
      </c>
      <c r="E576" s="62" t="s">
        <v>400</v>
      </c>
      <c r="F576" s="94" t="s">
        <v>401</v>
      </c>
      <c r="G576" s="94" t="s">
        <v>401</v>
      </c>
      <c r="H576" s="94" t="s">
        <v>402</v>
      </c>
      <c r="I576" s="94" t="s">
        <v>189</v>
      </c>
      <c r="J576" s="95">
        <v>1</v>
      </c>
      <c r="K576" s="94">
        <v>750000000</v>
      </c>
      <c r="L576" s="56" t="s">
        <v>177</v>
      </c>
      <c r="M576" s="94" t="s">
        <v>403</v>
      </c>
      <c r="N576" s="62" t="s">
        <v>221</v>
      </c>
      <c r="O576" s="94"/>
      <c r="P576" s="66" t="s">
        <v>404</v>
      </c>
      <c r="Q576" s="94" t="s">
        <v>405</v>
      </c>
      <c r="R576" s="94"/>
      <c r="S576" s="94"/>
      <c r="T576" s="94"/>
      <c r="U576" s="94"/>
      <c r="V576" s="68">
        <v>33542039</v>
      </c>
      <c r="W576" s="98">
        <v>37567083.68</v>
      </c>
      <c r="X576" s="94" t="s">
        <v>206</v>
      </c>
      <c r="Y576" s="110">
        <v>2015</v>
      </c>
      <c r="Z576" s="73"/>
    </row>
    <row r="577" spans="3:26" s="48" customFormat="1" ht="174.75" customHeight="1" x14ac:dyDescent="0.25">
      <c r="C577" s="124" t="s">
        <v>132</v>
      </c>
      <c r="D577" s="62" t="s">
        <v>172</v>
      </c>
      <c r="E577" s="62" t="s">
        <v>400</v>
      </c>
      <c r="F577" s="94" t="s">
        <v>401</v>
      </c>
      <c r="G577" s="94" t="s">
        <v>401</v>
      </c>
      <c r="H577" s="94" t="s">
        <v>406</v>
      </c>
      <c r="I577" s="94" t="s">
        <v>189</v>
      </c>
      <c r="J577" s="95">
        <v>1</v>
      </c>
      <c r="K577" s="94">
        <v>750000000</v>
      </c>
      <c r="L577" s="56" t="s">
        <v>177</v>
      </c>
      <c r="M577" s="94" t="s">
        <v>403</v>
      </c>
      <c r="N577" s="62" t="s">
        <v>232</v>
      </c>
      <c r="O577" s="94"/>
      <c r="P577" s="66" t="s">
        <v>404</v>
      </c>
      <c r="Q577" s="94" t="s">
        <v>405</v>
      </c>
      <c r="R577" s="94"/>
      <c r="S577" s="94"/>
      <c r="T577" s="94"/>
      <c r="U577" s="94"/>
      <c r="V577" s="68">
        <v>34579422.189999998</v>
      </c>
      <c r="W577" s="98">
        <v>38728952.850000001</v>
      </c>
      <c r="X577" s="94" t="s">
        <v>206</v>
      </c>
      <c r="Y577" s="110">
        <v>2015</v>
      </c>
      <c r="Z577" s="73"/>
    </row>
    <row r="578" spans="3:26" s="48" customFormat="1" ht="185.25" customHeight="1" x14ac:dyDescent="0.25">
      <c r="C578" s="124" t="s">
        <v>133</v>
      </c>
      <c r="D578" s="62" t="s">
        <v>172</v>
      </c>
      <c r="E578" s="62" t="s">
        <v>400</v>
      </c>
      <c r="F578" s="94" t="s">
        <v>401</v>
      </c>
      <c r="G578" s="94" t="s">
        <v>401</v>
      </c>
      <c r="H578" s="94" t="s">
        <v>407</v>
      </c>
      <c r="I578" s="94" t="s">
        <v>189</v>
      </c>
      <c r="J578" s="95">
        <v>1</v>
      </c>
      <c r="K578" s="94">
        <v>750000000</v>
      </c>
      <c r="L578" s="56" t="s">
        <v>177</v>
      </c>
      <c r="M578" s="94" t="s">
        <v>403</v>
      </c>
      <c r="N578" s="62" t="s">
        <v>221</v>
      </c>
      <c r="O578" s="94"/>
      <c r="P578" s="66" t="s">
        <v>404</v>
      </c>
      <c r="Q578" s="94" t="s">
        <v>405</v>
      </c>
      <c r="R578" s="94"/>
      <c r="S578" s="94"/>
      <c r="T578" s="94"/>
      <c r="U578" s="94"/>
      <c r="V578" s="68">
        <v>34579422.189999998</v>
      </c>
      <c r="W578" s="98">
        <v>38728952.850000001</v>
      </c>
      <c r="X578" s="94" t="s">
        <v>206</v>
      </c>
      <c r="Y578" s="110">
        <v>2015</v>
      </c>
      <c r="Z578" s="73"/>
    </row>
    <row r="579" spans="3:26" s="48" customFormat="1" ht="189.75" customHeight="1" x14ac:dyDescent="0.25">
      <c r="C579" s="124" t="s">
        <v>134</v>
      </c>
      <c r="D579" s="62" t="s">
        <v>172</v>
      </c>
      <c r="E579" s="62" t="s">
        <v>400</v>
      </c>
      <c r="F579" s="94" t="s">
        <v>401</v>
      </c>
      <c r="G579" s="94" t="s">
        <v>401</v>
      </c>
      <c r="H579" s="94" t="s">
        <v>408</v>
      </c>
      <c r="I579" s="94" t="s">
        <v>189</v>
      </c>
      <c r="J579" s="95">
        <v>1</v>
      </c>
      <c r="K579" s="94">
        <v>750000000</v>
      </c>
      <c r="L579" s="56" t="s">
        <v>177</v>
      </c>
      <c r="M579" s="94" t="s">
        <v>403</v>
      </c>
      <c r="N579" s="62" t="s">
        <v>409</v>
      </c>
      <c r="O579" s="94"/>
      <c r="P579" s="66" t="s">
        <v>404</v>
      </c>
      <c r="Q579" s="94" t="s">
        <v>405</v>
      </c>
      <c r="R579" s="94"/>
      <c r="S579" s="94"/>
      <c r="T579" s="94"/>
      <c r="U579" s="94"/>
      <c r="V579" s="68">
        <v>34579422.189999998</v>
      </c>
      <c r="W579" s="98">
        <v>38728952.850000001</v>
      </c>
      <c r="X579" s="94" t="s">
        <v>206</v>
      </c>
      <c r="Y579" s="110">
        <v>2015</v>
      </c>
      <c r="Z579" s="73"/>
    </row>
    <row r="580" spans="3:26" s="48" customFormat="1" ht="189.75" customHeight="1" x14ac:dyDescent="0.25">
      <c r="C580" s="124" t="s">
        <v>135</v>
      </c>
      <c r="D580" s="62" t="s">
        <v>172</v>
      </c>
      <c r="E580" s="62" t="s">
        <v>400</v>
      </c>
      <c r="F580" s="94" t="s">
        <v>401</v>
      </c>
      <c r="G580" s="94" t="s">
        <v>401</v>
      </c>
      <c r="H580" s="94" t="s">
        <v>410</v>
      </c>
      <c r="I580" s="94" t="s">
        <v>189</v>
      </c>
      <c r="J580" s="95">
        <v>1</v>
      </c>
      <c r="K580" s="94">
        <v>750000000</v>
      </c>
      <c r="L580" s="56" t="s">
        <v>177</v>
      </c>
      <c r="M580" s="94" t="s">
        <v>403</v>
      </c>
      <c r="N580" s="62" t="s">
        <v>237</v>
      </c>
      <c r="O580" s="94"/>
      <c r="P580" s="66" t="s">
        <v>404</v>
      </c>
      <c r="Q580" s="94" t="s">
        <v>405</v>
      </c>
      <c r="R580" s="94"/>
      <c r="S580" s="94"/>
      <c r="T580" s="94"/>
      <c r="U580" s="94"/>
      <c r="V580" s="68">
        <v>33542039</v>
      </c>
      <c r="W580" s="98">
        <v>37567083.68</v>
      </c>
      <c r="X580" s="94" t="s">
        <v>206</v>
      </c>
      <c r="Y580" s="110">
        <v>2015</v>
      </c>
      <c r="Z580" s="73"/>
    </row>
    <row r="581" spans="3:26" s="48" customFormat="1" ht="204.75" customHeight="1" x14ac:dyDescent="0.25">
      <c r="C581" s="124" t="s">
        <v>136</v>
      </c>
      <c r="D581" s="83" t="s">
        <v>172</v>
      </c>
      <c r="E581" s="83" t="s">
        <v>411</v>
      </c>
      <c r="F581" s="82" t="s">
        <v>412</v>
      </c>
      <c r="G581" s="82" t="s">
        <v>412</v>
      </c>
      <c r="H581" s="82" t="s">
        <v>604</v>
      </c>
      <c r="I581" s="82" t="s">
        <v>176</v>
      </c>
      <c r="J581" s="205">
        <v>1</v>
      </c>
      <c r="K581" s="82">
        <v>750000000</v>
      </c>
      <c r="L581" s="85" t="s">
        <v>177</v>
      </c>
      <c r="M581" s="82" t="s">
        <v>821</v>
      </c>
      <c r="N581" s="83" t="s">
        <v>822</v>
      </c>
      <c r="O581" s="82"/>
      <c r="P581" s="86" t="s">
        <v>823</v>
      </c>
      <c r="Q581" s="82" t="s">
        <v>405</v>
      </c>
      <c r="R581" s="82"/>
      <c r="S581" s="82"/>
      <c r="T581" s="82"/>
      <c r="U581" s="88"/>
      <c r="V581" s="206">
        <v>0</v>
      </c>
      <c r="W581" s="89">
        <v>0</v>
      </c>
      <c r="X581" s="82"/>
      <c r="Y581" s="82">
        <v>2016</v>
      </c>
      <c r="Z581" s="82" t="s">
        <v>829</v>
      </c>
    </row>
    <row r="582" spans="3:26" s="48" customFormat="1" ht="204.75" customHeight="1" x14ac:dyDescent="0.25">
      <c r="C582" s="124" t="s">
        <v>824</v>
      </c>
      <c r="D582" s="83" t="s">
        <v>172</v>
      </c>
      <c r="E582" s="83" t="s">
        <v>411</v>
      </c>
      <c r="F582" s="82" t="s">
        <v>412</v>
      </c>
      <c r="G582" s="82" t="s">
        <v>412</v>
      </c>
      <c r="H582" s="82" t="s">
        <v>604</v>
      </c>
      <c r="I582" s="82" t="s">
        <v>176</v>
      </c>
      <c r="J582" s="205">
        <v>1</v>
      </c>
      <c r="K582" s="82">
        <v>750000000</v>
      </c>
      <c r="L582" s="85" t="s">
        <v>177</v>
      </c>
      <c r="M582" s="82" t="s">
        <v>825</v>
      </c>
      <c r="N582" s="83" t="s">
        <v>822</v>
      </c>
      <c r="O582" s="82"/>
      <c r="P582" s="86" t="s">
        <v>826</v>
      </c>
      <c r="Q582" s="82" t="s">
        <v>405</v>
      </c>
      <c r="R582" s="82"/>
      <c r="S582" s="82"/>
      <c r="T582" s="82"/>
      <c r="U582" s="88"/>
      <c r="V582" s="206">
        <v>0</v>
      </c>
      <c r="W582" s="89">
        <v>0</v>
      </c>
      <c r="X582" s="82"/>
      <c r="Y582" s="82">
        <v>2016</v>
      </c>
      <c r="Z582" s="82" t="s">
        <v>829</v>
      </c>
    </row>
    <row r="583" spans="3:26" s="48" customFormat="1" ht="204.75" customHeight="1" x14ac:dyDescent="0.25">
      <c r="C583" s="124" t="s">
        <v>1677</v>
      </c>
      <c r="D583" s="83" t="s">
        <v>172</v>
      </c>
      <c r="E583" s="83" t="s">
        <v>411</v>
      </c>
      <c r="F583" s="82" t="s">
        <v>412</v>
      </c>
      <c r="G583" s="82" t="s">
        <v>412</v>
      </c>
      <c r="H583" s="82" t="s">
        <v>604</v>
      </c>
      <c r="I583" s="82" t="s">
        <v>176</v>
      </c>
      <c r="J583" s="205">
        <v>1</v>
      </c>
      <c r="K583" s="82">
        <v>750000000</v>
      </c>
      <c r="L583" s="85" t="s">
        <v>177</v>
      </c>
      <c r="M583" s="82" t="s">
        <v>1675</v>
      </c>
      <c r="N583" s="83" t="s">
        <v>822</v>
      </c>
      <c r="O583" s="82"/>
      <c r="P583" s="86" t="s">
        <v>1676</v>
      </c>
      <c r="Q583" s="82" t="s">
        <v>405</v>
      </c>
      <c r="R583" s="82"/>
      <c r="S583" s="82"/>
      <c r="T583" s="82"/>
      <c r="U583" s="88"/>
      <c r="V583" s="206">
        <v>85600000</v>
      </c>
      <c r="W583" s="89">
        <f>V583*1.12</f>
        <v>95872000.000000015</v>
      </c>
      <c r="X583" s="82"/>
      <c r="Y583" s="82">
        <v>2016</v>
      </c>
      <c r="Z583" s="82"/>
    </row>
    <row r="584" spans="3:26" s="48" customFormat="1" ht="190.5" customHeight="1" x14ac:dyDescent="0.25">
      <c r="C584" s="124" t="s">
        <v>137</v>
      </c>
      <c r="D584" s="83" t="s">
        <v>172</v>
      </c>
      <c r="E584" s="83" t="s">
        <v>411</v>
      </c>
      <c r="F584" s="82" t="s">
        <v>412</v>
      </c>
      <c r="G584" s="82" t="s">
        <v>412</v>
      </c>
      <c r="H584" s="82" t="s">
        <v>413</v>
      </c>
      <c r="I584" s="82" t="s">
        <v>176</v>
      </c>
      <c r="J584" s="205">
        <v>1</v>
      </c>
      <c r="K584" s="82">
        <v>750000000</v>
      </c>
      <c r="L584" s="85" t="s">
        <v>177</v>
      </c>
      <c r="M584" s="82" t="s">
        <v>821</v>
      </c>
      <c r="N584" s="83" t="s">
        <v>827</v>
      </c>
      <c r="O584" s="82"/>
      <c r="P584" s="86" t="s">
        <v>823</v>
      </c>
      <c r="Q584" s="82" t="s">
        <v>405</v>
      </c>
      <c r="R584" s="82"/>
      <c r="S584" s="82"/>
      <c r="T584" s="82"/>
      <c r="U584" s="88"/>
      <c r="V584" s="206">
        <v>0</v>
      </c>
      <c r="W584" s="89">
        <v>0</v>
      </c>
      <c r="X584" s="82"/>
      <c r="Y584" s="82">
        <v>2016</v>
      </c>
      <c r="Z584" s="82" t="s">
        <v>829</v>
      </c>
    </row>
    <row r="585" spans="3:26" s="48" customFormat="1" ht="190.5" customHeight="1" x14ac:dyDescent="0.25">
      <c r="C585" s="124" t="s">
        <v>828</v>
      </c>
      <c r="D585" s="83" t="s">
        <v>172</v>
      </c>
      <c r="E585" s="83" t="s">
        <v>411</v>
      </c>
      <c r="F585" s="82" t="s">
        <v>412</v>
      </c>
      <c r="G585" s="82" t="s">
        <v>412</v>
      </c>
      <c r="H585" s="82" t="s">
        <v>413</v>
      </c>
      <c r="I585" s="82" t="s">
        <v>176</v>
      </c>
      <c r="J585" s="205">
        <v>1</v>
      </c>
      <c r="K585" s="82">
        <v>750000000</v>
      </c>
      <c r="L585" s="85" t="s">
        <v>177</v>
      </c>
      <c r="M585" s="82" t="s">
        <v>825</v>
      </c>
      <c r="N585" s="83" t="s">
        <v>827</v>
      </c>
      <c r="O585" s="82"/>
      <c r="P585" s="86" t="s">
        <v>826</v>
      </c>
      <c r="Q585" s="82" t="s">
        <v>405</v>
      </c>
      <c r="R585" s="82"/>
      <c r="S585" s="82"/>
      <c r="T585" s="82"/>
      <c r="U585" s="88"/>
      <c r="V585" s="206">
        <v>0</v>
      </c>
      <c r="W585" s="89">
        <v>0</v>
      </c>
      <c r="X585" s="82"/>
      <c r="Y585" s="82">
        <v>2016</v>
      </c>
      <c r="Z585" s="82" t="s">
        <v>829</v>
      </c>
    </row>
    <row r="586" spans="3:26" s="48" customFormat="1" ht="190.5" customHeight="1" x14ac:dyDescent="0.25">
      <c r="C586" s="124" t="s">
        <v>1678</v>
      </c>
      <c r="D586" s="83" t="s">
        <v>172</v>
      </c>
      <c r="E586" s="83" t="s">
        <v>411</v>
      </c>
      <c r="F586" s="82" t="s">
        <v>412</v>
      </c>
      <c r="G586" s="82" t="s">
        <v>412</v>
      </c>
      <c r="H586" s="82" t="s">
        <v>413</v>
      </c>
      <c r="I586" s="82" t="s">
        <v>176</v>
      </c>
      <c r="J586" s="205">
        <v>1</v>
      </c>
      <c r="K586" s="82">
        <v>750000000</v>
      </c>
      <c r="L586" s="85" t="s">
        <v>177</v>
      </c>
      <c r="M586" s="82" t="s">
        <v>1675</v>
      </c>
      <c r="N586" s="83" t="s">
        <v>827</v>
      </c>
      <c r="O586" s="82"/>
      <c r="P586" s="86" t="s">
        <v>1676</v>
      </c>
      <c r="Q586" s="82" t="s">
        <v>405</v>
      </c>
      <c r="R586" s="82"/>
      <c r="S586" s="82"/>
      <c r="T586" s="82"/>
      <c r="U586" s="88"/>
      <c r="V586" s="206">
        <v>21400000</v>
      </c>
      <c r="W586" s="89">
        <f>V586*1.12</f>
        <v>23968000.000000004</v>
      </c>
      <c r="X586" s="82"/>
      <c r="Y586" s="82">
        <v>2016</v>
      </c>
      <c r="Z586" s="82"/>
    </row>
    <row r="587" spans="3:26" s="48" customFormat="1" ht="244.5" customHeight="1" x14ac:dyDescent="0.25">
      <c r="C587" s="124" t="s">
        <v>138</v>
      </c>
      <c r="D587" s="62" t="s">
        <v>172</v>
      </c>
      <c r="E587" s="62" t="s">
        <v>414</v>
      </c>
      <c r="F587" s="63" t="s">
        <v>415</v>
      </c>
      <c r="G587" s="62" t="s">
        <v>416</v>
      </c>
      <c r="H587" s="62" t="s">
        <v>417</v>
      </c>
      <c r="I587" s="62" t="s">
        <v>176</v>
      </c>
      <c r="J587" s="64">
        <v>1</v>
      </c>
      <c r="K587" s="62">
        <v>750000000</v>
      </c>
      <c r="L587" s="56" t="s">
        <v>177</v>
      </c>
      <c r="M587" s="94" t="s">
        <v>313</v>
      </c>
      <c r="N587" s="62" t="s">
        <v>232</v>
      </c>
      <c r="O587" s="158"/>
      <c r="P587" s="66" t="s">
        <v>727</v>
      </c>
      <c r="Q587" s="64" t="s">
        <v>405</v>
      </c>
      <c r="R587" s="94"/>
      <c r="S587" s="94"/>
      <c r="T587" s="94"/>
      <c r="U587" s="94" t="s">
        <v>309</v>
      </c>
      <c r="V587" s="68">
        <v>647800</v>
      </c>
      <c r="W587" s="98">
        <v>725536</v>
      </c>
      <c r="X587" s="94"/>
      <c r="Y587" s="110">
        <v>2016</v>
      </c>
      <c r="Z587" s="73"/>
    </row>
    <row r="588" spans="3:26" s="48" customFormat="1" ht="194.25" customHeight="1" x14ac:dyDescent="0.25">
      <c r="C588" s="124" t="s">
        <v>139</v>
      </c>
      <c r="D588" s="62" t="s">
        <v>172</v>
      </c>
      <c r="E588" s="62" t="s">
        <v>414</v>
      </c>
      <c r="F588" s="63" t="s">
        <v>415</v>
      </c>
      <c r="G588" s="62" t="s">
        <v>416</v>
      </c>
      <c r="H588" s="62" t="s">
        <v>418</v>
      </c>
      <c r="I588" s="62" t="s">
        <v>176</v>
      </c>
      <c r="J588" s="64">
        <v>1</v>
      </c>
      <c r="K588" s="62">
        <v>750000000</v>
      </c>
      <c r="L588" s="56" t="s">
        <v>177</v>
      </c>
      <c r="M588" s="94" t="s">
        <v>313</v>
      </c>
      <c r="N588" s="62" t="s">
        <v>409</v>
      </c>
      <c r="O588" s="158"/>
      <c r="P588" s="66" t="s">
        <v>727</v>
      </c>
      <c r="Q588" s="64" t="s">
        <v>405</v>
      </c>
      <c r="R588" s="94"/>
      <c r="S588" s="94"/>
      <c r="T588" s="94"/>
      <c r="U588" s="94"/>
      <c r="V588" s="68">
        <v>2647800</v>
      </c>
      <c r="W588" s="98">
        <v>2965536</v>
      </c>
      <c r="X588" s="94"/>
      <c r="Y588" s="110">
        <v>2016</v>
      </c>
      <c r="Z588" s="73"/>
    </row>
    <row r="589" spans="3:26" s="48" customFormat="1" ht="207" customHeight="1" x14ac:dyDescent="0.25">
      <c r="C589" s="124" t="s">
        <v>140</v>
      </c>
      <c r="D589" s="62" t="s">
        <v>172</v>
      </c>
      <c r="E589" s="62" t="s">
        <v>414</v>
      </c>
      <c r="F589" s="63" t="s">
        <v>415</v>
      </c>
      <c r="G589" s="62" t="s">
        <v>416</v>
      </c>
      <c r="H589" s="62" t="s">
        <v>419</v>
      </c>
      <c r="I589" s="62" t="s">
        <v>176</v>
      </c>
      <c r="J589" s="64">
        <v>1</v>
      </c>
      <c r="K589" s="62">
        <v>750000000</v>
      </c>
      <c r="L589" s="56" t="s">
        <v>177</v>
      </c>
      <c r="M589" s="94" t="s">
        <v>313</v>
      </c>
      <c r="N589" s="62" t="s">
        <v>221</v>
      </c>
      <c r="O589" s="158"/>
      <c r="P589" s="66" t="s">
        <v>727</v>
      </c>
      <c r="Q589" s="64" t="s">
        <v>405</v>
      </c>
      <c r="R589" s="94"/>
      <c r="S589" s="94"/>
      <c r="T589" s="94"/>
      <c r="U589" s="94"/>
      <c r="V589" s="68">
        <v>3370500</v>
      </c>
      <c r="W589" s="98">
        <v>3774960</v>
      </c>
      <c r="X589" s="94"/>
      <c r="Y589" s="110">
        <v>2016</v>
      </c>
      <c r="Z589" s="73"/>
    </row>
    <row r="590" spans="3:26" s="48" customFormat="1" ht="144.75" customHeight="1" x14ac:dyDescent="0.25">
      <c r="C590" s="124" t="s">
        <v>141</v>
      </c>
      <c r="D590" s="62" t="s">
        <v>172</v>
      </c>
      <c r="E590" s="62" t="s">
        <v>414</v>
      </c>
      <c r="F590" s="63" t="s">
        <v>415</v>
      </c>
      <c r="G590" s="62" t="s">
        <v>416</v>
      </c>
      <c r="H590" s="62" t="s">
        <v>420</v>
      </c>
      <c r="I590" s="62" t="s">
        <v>176</v>
      </c>
      <c r="J590" s="64">
        <v>1</v>
      </c>
      <c r="K590" s="62">
        <v>750000000</v>
      </c>
      <c r="L590" s="56" t="s">
        <v>177</v>
      </c>
      <c r="M590" s="94" t="s">
        <v>313</v>
      </c>
      <c r="N590" s="62" t="s">
        <v>185</v>
      </c>
      <c r="O590" s="158"/>
      <c r="P590" s="66" t="s">
        <v>727</v>
      </c>
      <c r="Q590" s="64" t="s">
        <v>405</v>
      </c>
      <c r="R590" s="94"/>
      <c r="S590" s="94"/>
      <c r="T590" s="94"/>
      <c r="U590" s="94"/>
      <c r="V590" s="68">
        <v>1647800</v>
      </c>
      <c r="W590" s="98">
        <v>1845536</v>
      </c>
      <c r="X590" s="94"/>
      <c r="Y590" s="110">
        <v>2016</v>
      </c>
      <c r="Z590" s="73"/>
    </row>
    <row r="591" spans="3:26" s="48" customFormat="1" ht="180.75" customHeight="1" x14ac:dyDescent="0.25">
      <c r="C591" s="124" t="s">
        <v>142</v>
      </c>
      <c r="D591" s="83" t="s">
        <v>172</v>
      </c>
      <c r="E591" s="83" t="s">
        <v>414</v>
      </c>
      <c r="F591" s="82" t="s">
        <v>1679</v>
      </c>
      <c r="G591" s="82" t="s">
        <v>1680</v>
      </c>
      <c r="H591" s="82" t="s">
        <v>1681</v>
      </c>
      <c r="I591" s="82" t="s">
        <v>176</v>
      </c>
      <c r="J591" s="205">
        <v>1</v>
      </c>
      <c r="K591" s="82">
        <v>750000000</v>
      </c>
      <c r="L591" s="85" t="s">
        <v>177</v>
      </c>
      <c r="M591" s="82" t="s">
        <v>821</v>
      </c>
      <c r="N591" s="83" t="s">
        <v>237</v>
      </c>
      <c r="O591" s="82"/>
      <c r="P591" s="86" t="s">
        <v>823</v>
      </c>
      <c r="Q591" s="82" t="s">
        <v>405</v>
      </c>
      <c r="R591" s="82"/>
      <c r="S591" s="82"/>
      <c r="T591" s="82"/>
      <c r="U591" s="88"/>
      <c r="V591" s="206">
        <v>0</v>
      </c>
      <c r="W591" s="89">
        <v>0</v>
      </c>
      <c r="X591" s="82"/>
      <c r="Y591" s="82">
        <v>2016</v>
      </c>
      <c r="Z591" s="82">
        <v>11.14</v>
      </c>
    </row>
    <row r="592" spans="3:26" s="48" customFormat="1" ht="180.75" customHeight="1" x14ac:dyDescent="0.25">
      <c r="C592" s="124" t="s">
        <v>1683</v>
      </c>
      <c r="D592" s="83" t="s">
        <v>172</v>
      </c>
      <c r="E592" s="83" t="s">
        <v>414</v>
      </c>
      <c r="F592" s="82" t="s">
        <v>1679</v>
      </c>
      <c r="G592" s="82" t="s">
        <v>1680</v>
      </c>
      <c r="H592" s="82" t="s">
        <v>1681</v>
      </c>
      <c r="I592" s="82" t="s">
        <v>176</v>
      </c>
      <c r="J592" s="205">
        <v>1</v>
      </c>
      <c r="K592" s="82">
        <v>750000000</v>
      </c>
      <c r="L592" s="85" t="s">
        <v>177</v>
      </c>
      <c r="M592" s="82" t="s">
        <v>1675</v>
      </c>
      <c r="N592" s="83" t="s">
        <v>237</v>
      </c>
      <c r="O592" s="82"/>
      <c r="P592" s="86" t="s">
        <v>1682</v>
      </c>
      <c r="Q592" s="82" t="s">
        <v>405</v>
      </c>
      <c r="R592" s="82"/>
      <c r="S592" s="82"/>
      <c r="T592" s="82"/>
      <c r="U592" s="88"/>
      <c r="V592" s="206">
        <v>3969700</v>
      </c>
      <c r="W592" s="89">
        <v>4446064</v>
      </c>
      <c r="X592" s="82"/>
      <c r="Y592" s="82">
        <v>2016</v>
      </c>
      <c r="Z592" s="82"/>
    </row>
    <row r="593" spans="3:26" s="48" customFormat="1" ht="162.75" customHeight="1" x14ac:dyDescent="0.25">
      <c r="C593" s="124" t="s">
        <v>143</v>
      </c>
      <c r="D593" s="62" t="s">
        <v>172</v>
      </c>
      <c r="E593" s="62" t="s">
        <v>414</v>
      </c>
      <c r="F593" s="63" t="s">
        <v>415</v>
      </c>
      <c r="G593" s="62" t="s">
        <v>416</v>
      </c>
      <c r="H593" s="62" t="s">
        <v>421</v>
      </c>
      <c r="I593" s="62" t="s">
        <v>176</v>
      </c>
      <c r="J593" s="64">
        <v>1</v>
      </c>
      <c r="K593" s="62">
        <v>750000000</v>
      </c>
      <c r="L593" s="56" t="s">
        <v>177</v>
      </c>
      <c r="M593" s="94" t="s">
        <v>313</v>
      </c>
      <c r="N593" s="62" t="s">
        <v>232</v>
      </c>
      <c r="O593" s="158"/>
      <c r="P593" s="66" t="s">
        <v>727</v>
      </c>
      <c r="Q593" s="64" t="s">
        <v>405</v>
      </c>
      <c r="R593" s="94"/>
      <c r="S593" s="94"/>
      <c r="T593" s="94"/>
      <c r="U593" s="94"/>
      <c r="V593" s="68">
        <v>10700000</v>
      </c>
      <c r="W593" s="98">
        <v>11984000</v>
      </c>
      <c r="X593" s="94"/>
      <c r="Y593" s="110">
        <v>2016</v>
      </c>
      <c r="Z593" s="73"/>
    </row>
    <row r="594" spans="3:26" s="48" customFormat="1" ht="184.5" customHeight="1" x14ac:dyDescent="0.25">
      <c r="C594" s="124" t="s">
        <v>144</v>
      </c>
      <c r="D594" s="62" t="s">
        <v>172</v>
      </c>
      <c r="E594" s="62" t="s">
        <v>414</v>
      </c>
      <c r="F594" s="63" t="s">
        <v>415</v>
      </c>
      <c r="G594" s="62" t="s">
        <v>416</v>
      </c>
      <c r="H594" s="62" t="s">
        <v>422</v>
      </c>
      <c r="I594" s="62" t="s">
        <v>176</v>
      </c>
      <c r="J594" s="64">
        <v>1</v>
      </c>
      <c r="K594" s="62">
        <v>750000000</v>
      </c>
      <c r="L594" s="56" t="s">
        <v>177</v>
      </c>
      <c r="M594" s="94" t="s">
        <v>313</v>
      </c>
      <c r="N594" s="62" t="s">
        <v>409</v>
      </c>
      <c r="O594" s="158"/>
      <c r="P594" s="66" t="s">
        <v>727</v>
      </c>
      <c r="Q594" s="64" t="s">
        <v>405</v>
      </c>
      <c r="R594" s="94"/>
      <c r="S594" s="94"/>
      <c r="T594" s="94"/>
      <c r="U594" s="94"/>
      <c r="V594" s="68">
        <v>10700000</v>
      </c>
      <c r="W594" s="98">
        <v>11984000</v>
      </c>
      <c r="X594" s="94"/>
      <c r="Y594" s="110">
        <v>2016</v>
      </c>
      <c r="Z594" s="73"/>
    </row>
    <row r="595" spans="3:26" s="48" customFormat="1" ht="203.25" customHeight="1" x14ac:dyDescent="0.25">
      <c r="C595" s="124" t="s">
        <v>145</v>
      </c>
      <c r="D595" s="62" t="s">
        <v>172</v>
      </c>
      <c r="E595" s="62" t="s">
        <v>414</v>
      </c>
      <c r="F595" s="63" t="s">
        <v>415</v>
      </c>
      <c r="G595" s="62" t="s">
        <v>416</v>
      </c>
      <c r="H595" s="62" t="s">
        <v>422</v>
      </c>
      <c r="I595" s="62" t="s">
        <v>176</v>
      </c>
      <c r="J595" s="64">
        <v>1</v>
      </c>
      <c r="K595" s="62">
        <v>750000000</v>
      </c>
      <c r="L595" s="56" t="s">
        <v>177</v>
      </c>
      <c r="M595" s="94" t="s">
        <v>313</v>
      </c>
      <c r="N595" s="62" t="s">
        <v>221</v>
      </c>
      <c r="O595" s="158"/>
      <c r="P595" s="66" t="s">
        <v>727</v>
      </c>
      <c r="Q595" s="64" t="s">
        <v>405</v>
      </c>
      <c r="R595" s="94"/>
      <c r="S595" s="94"/>
      <c r="T595" s="94"/>
      <c r="U595" s="94"/>
      <c r="V595" s="68">
        <v>10700000</v>
      </c>
      <c r="W595" s="98">
        <v>11984000</v>
      </c>
      <c r="X595" s="94"/>
      <c r="Y595" s="110">
        <v>2016</v>
      </c>
      <c r="Z595" s="73"/>
    </row>
    <row r="596" spans="3:26" s="48" customFormat="1" ht="179.25" customHeight="1" x14ac:dyDescent="0.25">
      <c r="C596" s="124" t="s">
        <v>146</v>
      </c>
      <c r="D596" s="62" t="s">
        <v>172</v>
      </c>
      <c r="E596" s="62" t="s">
        <v>414</v>
      </c>
      <c r="F596" s="63" t="s">
        <v>415</v>
      </c>
      <c r="G596" s="62" t="s">
        <v>416</v>
      </c>
      <c r="H596" s="62" t="s">
        <v>423</v>
      </c>
      <c r="I596" s="62" t="s">
        <v>176</v>
      </c>
      <c r="J596" s="64">
        <v>1</v>
      </c>
      <c r="K596" s="62">
        <v>750000000</v>
      </c>
      <c r="L596" s="56" t="s">
        <v>177</v>
      </c>
      <c r="M596" s="94" t="s">
        <v>313</v>
      </c>
      <c r="N596" s="62" t="s">
        <v>185</v>
      </c>
      <c r="O596" s="158"/>
      <c r="P596" s="66" t="s">
        <v>727</v>
      </c>
      <c r="Q596" s="64" t="s">
        <v>405</v>
      </c>
      <c r="R596" s="94"/>
      <c r="S596" s="94"/>
      <c r="T596" s="94"/>
      <c r="U596" s="94"/>
      <c r="V596" s="68">
        <v>16000000</v>
      </c>
      <c r="W596" s="98">
        <v>17920000</v>
      </c>
      <c r="X596" s="94"/>
      <c r="Y596" s="110">
        <v>2016</v>
      </c>
      <c r="Z596" s="73"/>
    </row>
    <row r="597" spans="3:26" s="48" customFormat="1" ht="187.5" customHeight="1" x14ac:dyDescent="0.25">
      <c r="C597" s="124" t="s">
        <v>147</v>
      </c>
      <c r="D597" s="62" t="s">
        <v>172</v>
      </c>
      <c r="E597" s="62" t="s">
        <v>414</v>
      </c>
      <c r="F597" s="63" t="s">
        <v>415</v>
      </c>
      <c r="G597" s="62" t="s">
        <v>416</v>
      </c>
      <c r="H597" s="62" t="s">
        <v>423</v>
      </c>
      <c r="I597" s="62" t="s">
        <v>176</v>
      </c>
      <c r="J597" s="64">
        <v>1</v>
      </c>
      <c r="K597" s="62">
        <v>750000000</v>
      </c>
      <c r="L597" s="56" t="s">
        <v>177</v>
      </c>
      <c r="M597" s="94" t="s">
        <v>313</v>
      </c>
      <c r="N597" s="62" t="s">
        <v>237</v>
      </c>
      <c r="O597" s="158"/>
      <c r="P597" s="66" t="s">
        <v>727</v>
      </c>
      <c r="Q597" s="64" t="s">
        <v>405</v>
      </c>
      <c r="R597" s="94"/>
      <c r="S597" s="94"/>
      <c r="T597" s="94"/>
      <c r="U597" s="94"/>
      <c r="V597" s="68">
        <v>30000000</v>
      </c>
      <c r="W597" s="98">
        <v>33600000</v>
      </c>
      <c r="X597" s="94"/>
      <c r="Y597" s="110">
        <v>2016</v>
      </c>
      <c r="Z597" s="73"/>
    </row>
    <row r="598" spans="3:26" s="48" customFormat="1" ht="183" customHeight="1" x14ac:dyDescent="0.25">
      <c r="C598" s="124" t="s">
        <v>148</v>
      </c>
      <c r="D598" s="62" t="s">
        <v>172</v>
      </c>
      <c r="E598" s="94" t="s">
        <v>424</v>
      </c>
      <c r="F598" s="94" t="s">
        <v>425</v>
      </c>
      <c r="G598" s="94" t="s">
        <v>425</v>
      </c>
      <c r="H598" s="94" t="s">
        <v>426</v>
      </c>
      <c r="I598" s="62" t="s">
        <v>176</v>
      </c>
      <c r="J598" s="64">
        <v>1</v>
      </c>
      <c r="K598" s="62">
        <v>750000000</v>
      </c>
      <c r="L598" s="56" t="s">
        <v>177</v>
      </c>
      <c r="M598" s="94" t="s">
        <v>403</v>
      </c>
      <c r="N598" s="62" t="s">
        <v>427</v>
      </c>
      <c r="O598" s="94"/>
      <c r="P598" s="66" t="s">
        <v>404</v>
      </c>
      <c r="Q598" s="94" t="s">
        <v>405</v>
      </c>
      <c r="R598" s="94"/>
      <c r="S598" s="94"/>
      <c r="T598" s="94"/>
      <c r="U598" s="94"/>
      <c r="V598" s="159">
        <v>8000000</v>
      </c>
      <c r="W598" s="98">
        <v>8960000</v>
      </c>
      <c r="X598" s="94"/>
      <c r="Y598" s="110">
        <v>2015</v>
      </c>
      <c r="Z598" s="73"/>
    </row>
    <row r="599" spans="3:26" s="48" customFormat="1" ht="178.5" customHeight="1" x14ac:dyDescent="0.25">
      <c r="C599" s="124" t="s">
        <v>149</v>
      </c>
      <c r="D599" s="62" t="s">
        <v>172</v>
      </c>
      <c r="E599" s="94" t="s">
        <v>424</v>
      </c>
      <c r="F599" s="94" t="s">
        <v>425</v>
      </c>
      <c r="G599" s="94" t="s">
        <v>425</v>
      </c>
      <c r="H599" s="94" t="s">
        <v>428</v>
      </c>
      <c r="I599" s="62" t="s">
        <v>176</v>
      </c>
      <c r="J599" s="64">
        <v>1</v>
      </c>
      <c r="K599" s="62">
        <v>750000000</v>
      </c>
      <c r="L599" s="56" t="s">
        <v>177</v>
      </c>
      <c r="M599" s="94" t="s">
        <v>403</v>
      </c>
      <c r="N599" s="62" t="s">
        <v>429</v>
      </c>
      <c r="O599" s="94"/>
      <c r="P599" s="66" t="s">
        <v>404</v>
      </c>
      <c r="Q599" s="94" t="s">
        <v>405</v>
      </c>
      <c r="R599" s="94"/>
      <c r="S599" s="94"/>
      <c r="T599" s="94"/>
      <c r="U599" s="94"/>
      <c r="V599" s="159">
        <v>8300000</v>
      </c>
      <c r="W599" s="98">
        <v>9296000</v>
      </c>
      <c r="X599" s="94"/>
      <c r="Y599" s="110">
        <v>2015</v>
      </c>
      <c r="Z599" s="73"/>
    </row>
    <row r="600" spans="3:26" s="48" customFormat="1" ht="212.25" customHeight="1" x14ac:dyDescent="0.25">
      <c r="C600" s="124" t="s">
        <v>150</v>
      </c>
      <c r="D600" s="49" t="s">
        <v>172</v>
      </c>
      <c r="E600" s="160" t="s">
        <v>436</v>
      </c>
      <c r="F600" s="94" t="s">
        <v>437</v>
      </c>
      <c r="G600" s="161" t="s">
        <v>437</v>
      </c>
      <c r="H600" s="63" t="s">
        <v>438</v>
      </c>
      <c r="I600" s="94" t="s">
        <v>189</v>
      </c>
      <c r="J600" s="95">
        <v>1</v>
      </c>
      <c r="K600" s="94">
        <v>750000000</v>
      </c>
      <c r="L600" s="94" t="s">
        <v>339</v>
      </c>
      <c r="M600" s="94" t="s">
        <v>335</v>
      </c>
      <c r="N600" s="94" t="s">
        <v>339</v>
      </c>
      <c r="O600" s="162"/>
      <c r="P600" s="94" t="s">
        <v>230</v>
      </c>
      <c r="Q600" s="94" t="s">
        <v>439</v>
      </c>
      <c r="R600" s="162"/>
      <c r="S600" s="162"/>
      <c r="T600" s="162"/>
      <c r="U600" s="162"/>
      <c r="V600" s="159">
        <v>10246500</v>
      </c>
      <c r="W600" s="98">
        <v>11476080</v>
      </c>
      <c r="X600" s="94" t="s">
        <v>206</v>
      </c>
      <c r="Y600" s="110">
        <v>2015</v>
      </c>
      <c r="Z600" s="73"/>
    </row>
    <row r="601" spans="3:26" s="48" customFormat="1" ht="169.5" customHeight="1" x14ac:dyDescent="0.25">
      <c r="C601" s="124" t="s">
        <v>151</v>
      </c>
      <c r="D601" s="163" t="s">
        <v>172</v>
      </c>
      <c r="E601" s="164" t="s">
        <v>440</v>
      </c>
      <c r="F601" s="163" t="s">
        <v>441</v>
      </c>
      <c r="G601" s="163" t="s">
        <v>441</v>
      </c>
      <c r="H601" s="94" t="s">
        <v>442</v>
      </c>
      <c r="I601" s="94" t="s">
        <v>189</v>
      </c>
      <c r="J601" s="95">
        <v>1</v>
      </c>
      <c r="K601" s="94">
        <v>750000000</v>
      </c>
      <c r="L601" s="163" t="s">
        <v>443</v>
      </c>
      <c r="M601" s="94" t="s">
        <v>335</v>
      </c>
      <c r="N601" s="163" t="s">
        <v>443</v>
      </c>
      <c r="O601" s="94"/>
      <c r="P601" s="94" t="s">
        <v>230</v>
      </c>
      <c r="Q601" s="94" t="s">
        <v>439</v>
      </c>
      <c r="R601" s="94"/>
      <c r="S601" s="94"/>
      <c r="T601" s="94"/>
      <c r="U601" s="94"/>
      <c r="V601" s="159">
        <v>3706000</v>
      </c>
      <c r="W601" s="98">
        <v>4150720</v>
      </c>
      <c r="X601" s="94" t="s">
        <v>206</v>
      </c>
      <c r="Y601" s="110">
        <v>2015</v>
      </c>
      <c r="Z601" s="73"/>
    </row>
    <row r="602" spans="3:26" s="48" customFormat="1" ht="171.75" customHeight="1" x14ac:dyDescent="0.25">
      <c r="C602" s="124" t="s">
        <v>152</v>
      </c>
      <c r="D602" s="49" t="s">
        <v>172</v>
      </c>
      <c r="E602" s="160" t="s">
        <v>444</v>
      </c>
      <c r="F602" s="94" t="s">
        <v>445</v>
      </c>
      <c r="G602" s="94" t="s">
        <v>445</v>
      </c>
      <c r="H602" s="135" t="s">
        <v>446</v>
      </c>
      <c r="I602" s="94" t="s">
        <v>189</v>
      </c>
      <c r="J602" s="95">
        <v>1</v>
      </c>
      <c r="K602" s="94">
        <v>750000000</v>
      </c>
      <c r="L602" s="94" t="s">
        <v>339</v>
      </c>
      <c r="M602" s="94" t="s">
        <v>335</v>
      </c>
      <c r="N602" s="94" t="s">
        <v>339</v>
      </c>
      <c r="O602" s="162"/>
      <c r="P602" s="94" t="s">
        <v>230</v>
      </c>
      <c r="Q602" s="94" t="s">
        <v>439</v>
      </c>
      <c r="R602" s="162"/>
      <c r="S602" s="162"/>
      <c r="T602" s="162"/>
      <c r="U602" s="162"/>
      <c r="V602" s="159">
        <v>1785000</v>
      </c>
      <c r="W602" s="98">
        <v>1999200</v>
      </c>
      <c r="X602" s="94" t="s">
        <v>206</v>
      </c>
      <c r="Y602" s="110">
        <v>2015</v>
      </c>
      <c r="Z602" s="73"/>
    </row>
    <row r="603" spans="3:26" s="48" customFormat="1" ht="231.75" customHeight="1" x14ac:dyDescent="0.25">
      <c r="C603" s="124" t="s">
        <v>153</v>
      </c>
      <c r="D603" s="49" t="s">
        <v>172</v>
      </c>
      <c r="E603" s="49" t="s">
        <v>495</v>
      </c>
      <c r="F603" s="49" t="s">
        <v>496</v>
      </c>
      <c r="G603" s="49" t="s">
        <v>496</v>
      </c>
      <c r="H603" s="49" t="s">
        <v>497</v>
      </c>
      <c r="I603" s="49" t="s">
        <v>201</v>
      </c>
      <c r="J603" s="95">
        <v>1</v>
      </c>
      <c r="K603" s="49">
        <v>750000000</v>
      </c>
      <c r="L603" s="49" t="s">
        <v>498</v>
      </c>
      <c r="M603" s="49" t="s">
        <v>499</v>
      </c>
      <c r="N603" s="49" t="s">
        <v>390</v>
      </c>
      <c r="O603" s="49"/>
      <c r="P603" s="49" t="s">
        <v>230</v>
      </c>
      <c r="Q603" s="49" t="s">
        <v>500</v>
      </c>
      <c r="R603" s="49"/>
      <c r="S603" s="49"/>
      <c r="T603" s="49"/>
      <c r="U603" s="49"/>
      <c r="V603" s="159">
        <v>300941</v>
      </c>
      <c r="W603" s="98">
        <v>337053.92000000004</v>
      </c>
      <c r="X603" s="49"/>
      <c r="Y603" s="59" t="s">
        <v>197</v>
      </c>
      <c r="Z603" s="73"/>
    </row>
    <row r="604" spans="3:26" s="48" customFormat="1" ht="168" customHeight="1" x14ac:dyDescent="0.25">
      <c r="C604" s="124" t="s">
        <v>154</v>
      </c>
      <c r="D604" s="63" t="s">
        <v>172</v>
      </c>
      <c r="E604" s="63" t="s">
        <v>555</v>
      </c>
      <c r="F604" s="63" t="s">
        <v>556</v>
      </c>
      <c r="G604" s="63" t="s">
        <v>556</v>
      </c>
      <c r="H604" s="63" t="s">
        <v>557</v>
      </c>
      <c r="I604" s="70" t="s">
        <v>176</v>
      </c>
      <c r="J604" s="71">
        <v>0.18</v>
      </c>
      <c r="K604" s="63">
        <v>750000000</v>
      </c>
      <c r="L604" s="63" t="s">
        <v>506</v>
      </c>
      <c r="M604" s="70" t="s">
        <v>389</v>
      </c>
      <c r="N604" s="165" t="s">
        <v>330</v>
      </c>
      <c r="O604" s="73"/>
      <c r="P604" s="108" t="s">
        <v>785</v>
      </c>
      <c r="Q604" s="63" t="s">
        <v>559</v>
      </c>
      <c r="R604" s="74"/>
      <c r="S604" s="74"/>
      <c r="T604" s="74"/>
      <c r="U604" s="77"/>
      <c r="V604" s="77">
        <v>29675297</v>
      </c>
      <c r="W604" s="77">
        <v>33236332.640000001</v>
      </c>
      <c r="X604" s="74"/>
      <c r="Y604" s="74">
        <v>2016</v>
      </c>
      <c r="Z604" s="73"/>
    </row>
    <row r="605" spans="3:26" s="48" customFormat="1" ht="164.25" customHeight="1" x14ac:dyDescent="0.25">
      <c r="C605" s="124" t="s">
        <v>155</v>
      </c>
      <c r="D605" s="63" t="s">
        <v>172</v>
      </c>
      <c r="E605" s="63" t="s">
        <v>555</v>
      </c>
      <c r="F605" s="63" t="s">
        <v>556</v>
      </c>
      <c r="G605" s="63" t="s">
        <v>556</v>
      </c>
      <c r="H605" s="63" t="s">
        <v>557</v>
      </c>
      <c r="I605" s="70" t="s">
        <v>176</v>
      </c>
      <c r="J605" s="71">
        <v>0.23</v>
      </c>
      <c r="K605" s="63">
        <v>750000000</v>
      </c>
      <c r="L605" s="63" t="s">
        <v>506</v>
      </c>
      <c r="M605" s="70" t="s">
        <v>389</v>
      </c>
      <c r="N605" s="165" t="s">
        <v>560</v>
      </c>
      <c r="O605" s="73"/>
      <c r="P605" s="108" t="s">
        <v>785</v>
      </c>
      <c r="Q605" s="63" t="s">
        <v>559</v>
      </c>
      <c r="R605" s="74"/>
      <c r="S605" s="74"/>
      <c r="T605" s="74"/>
      <c r="U605" s="77"/>
      <c r="V605" s="77">
        <v>0</v>
      </c>
      <c r="W605" s="77">
        <v>0</v>
      </c>
      <c r="X605" s="74"/>
      <c r="Y605" s="74">
        <v>2016</v>
      </c>
      <c r="Z605" s="73">
        <v>11.14</v>
      </c>
    </row>
    <row r="606" spans="3:26" s="48" customFormat="1" ht="164.25" customHeight="1" x14ac:dyDescent="0.25">
      <c r="C606" s="124" t="s">
        <v>1622</v>
      </c>
      <c r="D606" s="63" t="s">
        <v>172</v>
      </c>
      <c r="E606" s="63" t="s">
        <v>555</v>
      </c>
      <c r="F606" s="63" t="s">
        <v>556</v>
      </c>
      <c r="G606" s="63" t="s">
        <v>556</v>
      </c>
      <c r="H606" s="63" t="s">
        <v>557</v>
      </c>
      <c r="I606" s="70" t="s">
        <v>176</v>
      </c>
      <c r="J606" s="71">
        <v>0.23</v>
      </c>
      <c r="K606" s="63">
        <v>750000000</v>
      </c>
      <c r="L606" s="63" t="s">
        <v>506</v>
      </c>
      <c r="M606" s="70" t="s">
        <v>642</v>
      </c>
      <c r="N606" s="165" t="s">
        <v>560</v>
      </c>
      <c r="O606" s="73"/>
      <c r="P606" s="108" t="s">
        <v>243</v>
      </c>
      <c r="Q606" s="63" t="s">
        <v>559</v>
      </c>
      <c r="R606" s="74"/>
      <c r="S606" s="74"/>
      <c r="T606" s="74"/>
      <c r="U606" s="77"/>
      <c r="V606" s="77">
        <v>3780800</v>
      </c>
      <c r="W606" s="77">
        <v>4234496</v>
      </c>
      <c r="X606" s="74"/>
      <c r="Y606" s="74">
        <v>2016</v>
      </c>
      <c r="Z606" s="73"/>
    </row>
    <row r="607" spans="3:26" s="48" customFormat="1" ht="190.5" customHeight="1" x14ac:dyDescent="0.25">
      <c r="C607" s="124" t="s">
        <v>156</v>
      </c>
      <c r="D607" s="63" t="s">
        <v>172</v>
      </c>
      <c r="E607" s="63" t="s">
        <v>555</v>
      </c>
      <c r="F607" s="63" t="s">
        <v>556</v>
      </c>
      <c r="G607" s="63" t="s">
        <v>556</v>
      </c>
      <c r="H607" s="63" t="s">
        <v>557</v>
      </c>
      <c r="I607" s="70" t="s">
        <v>176</v>
      </c>
      <c r="J607" s="71">
        <v>0.22</v>
      </c>
      <c r="K607" s="63">
        <v>750000000</v>
      </c>
      <c r="L607" s="63" t="s">
        <v>506</v>
      </c>
      <c r="M607" s="70" t="s">
        <v>389</v>
      </c>
      <c r="N607" s="165" t="s">
        <v>561</v>
      </c>
      <c r="O607" s="73"/>
      <c r="P607" s="108" t="s">
        <v>785</v>
      </c>
      <c r="Q607" s="63" t="s">
        <v>559</v>
      </c>
      <c r="R607" s="63"/>
      <c r="S607" s="74"/>
      <c r="T607" s="74"/>
      <c r="U607" s="77"/>
      <c r="V607" s="77">
        <v>0</v>
      </c>
      <c r="W607" s="77">
        <v>0</v>
      </c>
      <c r="X607" s="74"/>
      <c r="Y607" s="74">
        <v>2016</v>
      </c>
      <c r="Z607" s="73">
        <v>11.14</v>
      </c>
    </row>
    <row r="608" spans="3:26" s="48" customFormat="1" ht="190.5" customHeight="1" x14ac:dyDescent="0.25">
      <c r="C608" s="124" t="s">
        <v>1623</v>
      </c>
      <c r="D608" s="63" t="s">
        <v>172</v>
      </c>
      <c r="E608" s="63" t="s">
        <v>555</v>
      </c>
      <c r="F608" s="63" t="s">
        <v>556</v>
      </c>
      <c r="G608" s="63" t="s">
        <v>556</v>
      </c>
      <c r="H608" s="63" t="s">
        <v>557</v>
      </c>
      <c r="I608" s="70" t="s">
        <v>176</v>
      </c>
      <c r="J608" s="71">
        <v>0.22</v>
      </c>
      <c r="K608" s="63">
        <v>750000000</v>
      </c>
      <c r="L608" s="63" t="s">
        <v>506</v>
      </c>
      <c r="M608" s="70" t="s">
        <v>642</v>
      </c>
      <c r="N608" s="165" t="s">
        <v>561</v>
      </c>
      <c r="O608" s="73"/>
      <c r="P608" s="108" t="s">
        <v>243</v>
      </c>
      <c r="Q608" s="63" t="s">
        <v>559</v>
      </c>
      <c r="R608" s="63"/>
      <c r="S608" s="74"/>
      <c r="T608" s="74"/>
      <c r="U608" s="77"/>
      <c r="V608" s="77">
        <v>1378050</v>
      </c>
      <c r="W608" s="77">
        <v>1543416</v>
      </c>
      <c r="X608" s="74"/>
      <c r="Y608" s="74">
        <v>2016</v>
      </c>
      <c r="Z608" s="73"/>
    </row>
    <row r="609" spans="3:26" s="48" customFormat="1" ht="189.75" customHeight="1" x14ac:dyDescent="0.25">
      <c r="C609" s="124" t="s">
        <v>157</v>
      </c>
      <c r="D609" s="63" t="s">
        <v>172</v>
      </c>
      <c r="E609" s="63" t="s">
        <v>555</v>
      </c>
      <c r="F609" s="63" t="s">
        <v>556</v>
      </c>
      <c r="G609" s="63" t="s">
        <v>556</v>
      </c>
      <c r="H609" s="63" t="s">
        <v>557</v>
      </c>
      <c r="I609" s="70" t="s">
        <v>176</v>
      </c>
      <c r="J609" s="71">
        <v>0.18</v>
      </c>
      <c r="K609" s="63">
        <v>750000000</v>
      </c>
      <c r="L609" s="63" t="s">
        <v>506</v>
      </c>
      <c r="M609" s="70" t="s">
        <v>389</v>
      </c>
      <c r="N609" s="165" t="s">
        <v>562</v>
      </c>
      <c r="O609" s="73"/>
      <c r="P609" s="108" t="s">
        <v>785</v>
      </c>
      <c r="Q609" s="63" t="s">
        <v>559</v>
      </c>
      <c r="R609" s="74"/>
      <c r="S609" s="74"/>
      <c r="T609" s="74"/>
      <c r="U609" s="77"/>
      <c r="V609" s="77">
        <v>0</v>
      </c>
      <c r="W609" s="77">
        <v>0</v>
      </c>
      <c r="X609" s="74"/>
      <c r="Y609" s="74">
        <v>2016</v>
      </c>
      <c r="Z609" s="73">
        <v>11.14</v>
      </c>
    </row>
    <row r="610" spans="3:26" s="48" customFormat="1" ht="189.75" customHeight="1" x14ac:dyDescent="0.25">
      <c r="C610" s="124" t="s">
        <v>1624</v>
      </c>
      <c r="D610" s="63" t="s">
        <v>172</v>
      </c>
      <c r="E610" s="63" t="s">
        <v>555</v>
      </c>
      <c r="F610" s="63" t="s">
        <v>556</v>
      </c>
      <c r="G610" s="63" t="s">
        <v>556</v>
      </c>
      <c r="H610" s="63" t="s">
        <v>557</v>
      </c>
      <c r="I610" s="70" t="s">
        <v>176</v>
      </c>
      <c r="J610" s="71">
        <v>0.18</v>
      </c>
      <c r="K610" s="63">
        <v>750000000</v>
      </c>
      <c r="L610" s="63" t="s">
        <v>506</v>
      </c>
      <c r="M610" s="70" t="s">
        <v>642</v>
      </c>
      <c r="N610" s="165" t="s">
        <v>562</v>
      </c>
      <c r="O610" s="73"/>
      <c r="P610" s="108" t="s">
        <v>243</v>
      </c>
      <c r="Q610" s="63" t="s">
        <v>559</v>
      </c>
      <c r="R610" s="74"/>
      <c r="S610" s="74"/>
      <c r="T610" s="74"/>
      <c r="U610" s="77"/>
      <c r="V610" s="77">
        <v>3452500</v>
      </c>
      <c r="W610" s="77">
        <v>3866800</v>
      </c>
      <c r="X610" s="74"/>
      <c r="Y610" s="74">
        <v>2016</v>
      </c>
      <c r="Z610" s="73"/>
    </row>
    <row r="611" spans="3:26" s="48" customFormat="1" ht="206.25" customHeight="1" x14ac:dyDescent="0.25">
      <c r="C611" s="124" t="s">
        <v>158</v>
      </c>
      <c r="D611" s="63" t="s">
        <v>172</v>
      </c>
      <c r="E611" s="63" t="s">
        <v>555</v>
      </c>
      <c r="F611" s="63" t="s">
        <v>556</v>
      </c>
      <c r="G611" s="63" t="s">
        <v>556</v>
      </c>
      <c r="H611" s="63" t="s">
        <v>557</v>
      </c>
      <c r="I611" s="70" t="s">
        <v>176</v>
      </c>
      <c r="J611" s="71">
        <v>0.23</v>
      </c>
      <c r="K611" s="63">
        <v>750000000</v>
      </c>
      <c r="L611" s="63" t="s">
        <v>506</v>
      </c>
      <c r="M611" s="70" t="s">
        <v>389</v>
      </c>
      <c r="N611" s="165" t="s">
        <v>563</v>
      </c>
      <c r="O611" s="73"/>
      <c r="P611" s="108" t="s">
        <v>785</v>
      </c>
      <c r="Q611" s="63" t="s">
        <v>559</v>
      </c>
      <c r="R611" s="74"/>
      <c r="S611" s="74"/>
      <c r="T611" s="74"/>
      <c r="U611" s="77"/>
      <c r="V611" s="77">
        <v>0</v>
      </c>
      <c r="W611" s="77">
        <v>0</v>
      </c>
      <c r="X611" s="74"/>
      <c r="Y611" s="74">
        <v>2016</v>
      </c>
      <c r="Z611" s="73">
        <v>11.14</v>
      </c>
    </row>
    <row r="612" spans="3:26" s="48" customFormat="1" ht="206.25" customHeight="1" x14ac:dyDescent="0.25">
      <c r="C612" s="124" t="s">
        <v>1625</v>
      </c>
      <c r="D612" s="63" t="s">
        <v>172</v>
      </c>
      <c r="E612" s="63" t="s">
        <v>555</v>
      </c>
      <c r="F612" s="63" t="s">
        <v>556</v>
      </c>
      <c r="G612" s="63" t="s">
        <v>556</v>
      </c>
      <c r="H612" s="63" t="s">
        <v>557</v>
      </c>
      <c r="I612" s="70" t="s">
        <v>176</v>
      </c>
      <c r="J612" s="71">
        <v>0.23</v>
      </c>
      <c r="K612" s="63">
        <v>750000000</v>
      </c>
      <c r="L612" s="63" t="s">
        <v>506</v>
      </c>
      <c r="M612" s="70" t="s">
        <v>642</v>
      </c>
      <c r="N612" s="165" t="s">
        <v>563</v>
      </c>
      <c r="O612" s="73"/>
      <c r="P612" s="108" t="s">
        <v>243</v>
      </c>
      <c r="Q612" s="63" t="s">
        <v>559</v>
      </c>
      <c r="R612" s="74"/>
      <c r="S612" s="74"/>
      <c r="T612" s="74"/>
      <c r="U612" s="77"/>
      <c r="V612" s="77">
        <v>1995592</v>
      </c>
      <c r="W612" s="77">
        <v>2235063.04</v>
      </c>
      <c r="X612" s="74"/>
      <c r="Y612" s="74">
        <v>2016</v>
      </c>
      <c r="Z612" s="73"/>
    </row>
    <row r="613" spans="3:26" s="48" customFormat="1" ht="162.75" customHeight="1" x14ac:dyDescent="0.25">
      <c r="C613" s="124" t="s">
        <v>159</v>
      </c>
      <c r="D613" s="63" t="s">
        <v>172</v>
      </c>
      <c r="E613" s="63" t="s">
        <v>555</v>
      </c>
      <c r="F613" s="63" t="s">
        <v>556</v>
      </c>
      <c r="G613" s="63" t="s">
        <v>556</v>
      </c>
      <c r="H613" s="63" t="s">
        <v>557</v>
      </c>
      <c r="I613" s="70" t="s">
        <v>176</v>
      </c>
      <c r="J613" s="71">
        <v>0.22</v>
      </c>
      <c r="K613" s="63">
        <v>750000000</v>
      </c>
      <c r="L613" s="63" t="s">
        <v>506</v>
      </c>
      <c r="M613" s="70" t="s">
        <v>389</v>
      </c>
      <c r="N613" s="165" t="s">
        <v>564</v>
      </c>
      <c r="O613" s="73"/>
      <c r="P613" s="108" t="s">
        <v>785</v>
      </c>
      <c r="Q613" s="63" t="s">
        <v>559</v>
      </c>
      <c r="R613" s="74"/>
      <c r="S613" s="74"/>
      <c r="T613" s="74"/>
      <c r="U613" s="77"/>
      <c r="V613" s="77">
        <v>0</v>
      </c>
      <c r="W613" s="77">
        <v>0</v>
      </c>
      <c r="X613" s="74"/>
      <c r="Y613" s="74">
        <v>2016</v>
      </c>
      <c r="Z613" s="73">
        <v>11.14</v>
      </c>
    </row>
    <row r="614" spans="3:26" s="48" customFormat="1" ht="162.75" customHeight="1" x14ac:dyDescent="0.25">
      <c r="C614" s="124" t="s">
        <v>1626</v>
      </c>
      <c r="D614" s="63" t="s">
        <v>172</v>
      </c>
      <c r="E614" s="63" t="s">
        <v>555</v>
      </c>
      <c r="F614" s="63" t="s">
        <v>556</v>
      </c>
      <c r="G614" s="63" t="s">
        <v>556</v>
      </c>
      <c r="H614" s="63" t="s">
        <v>557</v>
      </c>
      <c r="I614" s="70" t="s">
        <v>176</v>
      </c>
      <c r="J614" s="71">
        <v>0.22</v>
      </c>
      <c r="K614" s="63">
        <v>750000000</v>
      </c>
      <c r="L614" s="63" t="s">
        <v>506</v>
      </c>
      <c r="M614" s="70" t="s">
        <v>642</v>
      </c>
      <c r="N614" s="165" t="s">
        <v>564</v>
      </c>
      <c r="O614" s="73"/>
      <c r="P614" s="108" t="s">
        <v>243</v>
      </c>
      <c r="Q614" s="63" t="s">
        <v>559</v>
      </c>
      <c r="R614" s="74"/>
      <c r="S614" s="74"/>
      <c r="T614" s="74"/>
      <c r="U614" s="77"/>
      <c r="V614" s="77">
        <v>5399776</v>
      </c>
      <c r="W614" s="77">
        <v>6047749.1200000001</v>
      </c>
      <c r="X614" s="74"/>
      <c r="Y614" s="74">
        <v>2016</v>
      </c>
      <c r="Z614" s="73"/>
    </row>
    <row r="615" spans="3:26" s="48" customFormat="1" ht="174.75" customHeight="1" x14ac:dyDescent="0.25">
      <c r="C615" s="124" t="s">
        <v>160</v>
      </c>
      <c r="D615" s="63" t="s">
        <v>501</v>
      </c>
      <c r="E615" s="63" t="s">
        <v>565</v>
      </c>
      <c r="F615" s="63" t="s">
        <v>566</v>
      </c>
      <c r="G615" s="63" t="s">
        <v>566</v>
      </c>
      <c r="H615" s="63" t="s">
        <v>567</v>
      </c>
      <c r="I615" s="63" t="s">
        <v>201</v>
      </c>
      <c r="J615" s="71">
        <v>0.8</v>
      </c>
      <c r="K615" s="63">
        <v>750000000</v>
      </c>
      <c r="L615" s="63" t="s">
        <v>506</v>
      </c>
      <c r="M615" s="70" t="s">
        <v>335</v>
      </c>
      <c r="N615" s="165" t="s">
        <v>330</v>
      </c>
      <c r="O615" s="73"/>
      <c r="P615" s="108" t="s">
        <v>558</v>
      </c>
      <c r="Q615" s="63" t="s">
        <v>559</v>
      </c>
      <c r="R615" s="74"/>
      <c r="S615" s="74"/>
      <c r="T615" s="74"/>
      <c r="U615" s="77"/>
      <c r="V615" s="77">
        <v>4521390</v>
      </c>
      <c r="W615" s="98">
        <v>5063956.8</v>
      </c>
      <c r="X615" s="74"/>
      <c r="Y615" s="78" t="s">
        <v>197</v>
      </c>
      <c r="Z615" s="73"/>
    </row>
    <row r="616" spans="3:26" s="48" customFormat="1" ht="140.25" customHeight="1" x14ac:dyDescent="0.25">
      <c r="C616" s="124" t="s">
        <v>161</v>
      </c>
      <c r="D616" s="63" t="s">
        <v>501</v>
      </c>
      <c r="E616" s="63" t="s">
        <v>568</v>
      </c>
      <c r="F616" s="63" t="s">
        <v>569</v>
      </c>
      <c r="G616" s="63" t="s">
        <v>569</v>
      </c>
      <c r="H616" s="63" t="s">
        <v>570</v>
      </c>
      <c r="I616" s="63" t="s">
        <v>189</v>
      </c>
      <c r="J616" s="71">
        <v>1</v>
      </c>
      <c r="K616" s="63">
        <v>750000000</v>
      </c>
      <c r="L616" s="63" t="s">
        <v>506</v>
      </c>
      <c r="M616" s="70" t="s">
        <v>335</v>
      </c>
      <c r="N616" s="165" t="s">
        <v>330</v>
      </c>
      <c r="O616" s="73"/>
      <c r="P616" s="108" t="s">
        <v>558</v>
      </c>
      <c r="Q616" s="63" t="s">
        <v>559</v>
      </c>
      <c r="R616" s="74"/>
      <c r="S616" s="74"/>
      <c r="T616" s="74"/>
      <c r="U616" s="77"/>
      <c r="V616" s="77">
        <v>1760000</v>
      </c>
      <c r="W616" s="98">
        <v>1971200</v>
      </c>
      <c r="X616" s="74"/>
      <c r="Y616" s="78" t="s">
        <v>197</v>
      </c>
      <c r="Z616" s="73"/>
    </row>
    <row r="617" spans="3:26" s="48" customFormat="1" ht="171" customHeight="1" x14ac:dyDescent="0.25">
      <c r="C617" s="124" t="s">
        <v>162</v>
      </c>
      <c r="D617" s="63" t="s">
        <v>501</v>
      </c>
      <c r="E617" s="63" t="s">
        <v>571</v>
      </c>
      <c r="F617" s="63" t="s">
        <v>572</v>
      </c>
      <c r="G617" s="63" t="s">
        <v>572</v>
      </c>
      <c r="H617" s="63" t="s">
        <v>573</v>
      </c>
      <c r="I617" s="70" t="s">
        <v>189</v>
      </c>
      <c r="J617" s="71">
        <v>1</v>
      </c>
      <c r="K617" s="63">
        <v>750000000</v>
      </c>
      <c r="L617" s="63" t="s">
        <v>506</v>
      </c>
      <c r="M617" s="70" t="s">
        <v>335</v>
      </c>
      <c r="N617" s="165" t="s">
        <v>330</v>
      </c>
      <c r="O617" s="73"/>
      <c r="P617" s="108" t="s">
        <v>558</v>
      </c>
      <c r="Q617" s="63" t="s">
        <v>559</v>
      </c>
      <c r="R617" s="74"/>
      <c r="S617" s="74"/>
      <c r="T617" s="74"/>
      <c r="U617" s="77"/>
      <c r="V617" s="77">
        <v>6275000</v>
      </c>
      <c r="W617" s="98">
        <v>7028000</v>
      </c>
      <c r="X617" s="74"/>
      <c r="Y617" s="78" t="s">
        <v>197</v>
      </c>
      <c r="Z617" s="73"/>
    </row>
    <row r="618" spans="3:26" s="48" customFormat="1" ht="229.5" customHeight="1" x14ac:dyDescent="0.25">
      <c r="C618" s="124" t="s">
        <v>163</v>
      </c>
      <c r="D618" s="63" t="s">
        <v>501</v>
      </c>
      <c r="E618" s="63" t="s">
        <v>361</v>
      </c>
      <c r="F618" s="63" t="s">
        <v>362</v>
      </c>
      <c r="G618" s="63" t="s">
        <v>362</v>
      </c>
      <c r="H618" s="63" t="s">
        <v>574</v>
      </c>
      <c r="I618" s="70" t="s">
        <v>189</v>
      </c>
      <c r="J618" s="71">
        <v>1</v>
      </c>
      <c r="K618" s="63">
        <v>750000000</v>
      </c>
      <c r="L618" s="63" t="s">
        <v>506</v>
      </c>
      <c r="M618" s="70" t="s">
        <v>335</v>
      </c>
      <c r="N618" s="71" t="s">
        <v>575</v>
      </c>
      <c r="O618" s="73"/>
      <c r="P618" s="108" t="s">
        <v>558</v>
      </c>
      <c r="Q618" s="63" t="s">
        <v>559</v>
      </c>
      <c r="R618" s="74"/>
      <c r="S618" s="74"/>
      <c r="T618" s="74"/>
      <c r="U618" s="77"/>
      <c r="V618" s="77">
        <v>946796</v>
      </c>
      <c r="W618" s="98">
        <v>1060411.52</v>
      </c>
      <c r="X618" s="74"/>
      <c r="Y618" s="78" t="s">
        <v>197</v>
      </c>
      <c r="Z618" s="73"/>
    </row>
    <row r="619" spans="3:26" s="253" customFormat="1" ht="133.5" customHeight="1" x14ac:dyDescent="0.25">
      <c r="C619" s="252" t="s">
        <v>164</v>
      </c>
      <c r="D619" s="63" t="s">
        <v>172</v>
      </c>
      <c r="E619" s="63" t="s">
        <v>576</v>
      </c>
      <c r="F619" s="63" t="s">
        <v>577</v>
      </c>
      <c r="G619" s="63" t="s">
        <v>577</v>
      </c>
      <c r="H619" s="63" t="s">
        <v>578</v>
      </c>
      <c r="I619" s="63" t="s">
        <v>176</v>
      </c>
      <c r="J619" s="71">
        <v>0.8</v>
      </c>
      <c r="K619" s="63">
        <v>750000000</v>
      </c>
      <c r="L619" s="63" t="s">
        <v>506</v>
      </c>
      <c r="M619" s="70" t="s">
        <v>389</v>
      </c>
      <c r="N619" s="63" t="s">
        <v>579</v>
      </c>
      <c r="O619" s="73"/>
      <c r="P619" s="108" t="s">
        <v>254</v>
      </c>
      <c r="Q619" s="63" t="s">
        <v>559</v>
      </c>
      <c r="R619" s="74"/>
      <c r="S619" s="74"/>
      <c r="T619" s="74"/>
      <c r="U619" s="77"/>
      <c r="V619" s="77">
        <v>0</v>
      </c>
      <c r="W619" s="77">
        <v>0</v>
      </c>
      <c r="X619" s="74"/>
      <c r="Y619" s="74">
        <v>2016</v>
      </c>
      <c r="Z619" s="73" t="s">
        <v>1171</v>
      </c>
    </row>
    <row r="620" spans="3:26" s="253" customFormat="1" ht="133.5" customHeight="1" x14ac:dyDescent="0.25">
      <c r="C620" s="252" t="s">
        <v>1172</v>
      </c>
      <c r="D620" s="63" t="s">
        <v>172</v>
      </c>
      <c r="E620" s="63" t="s">
        <v>576</v>
      </c>
      <c r="F620" s="63" t="s">
        <v>577</v>
      </c>
      <c r="G620" s="63" t="s">
        <v>577</v>
      </c>
      <c r="H620" s="63" t="s">
        <v>578</v>
      </c>
      <c r="I620" s="63" t="s">
        <v>176</v>
      </c>
      <c r="J620" s="71">
        <v>0.8</v>
      </c>
      <c r="K620" s="63">
        <v>750000000</v>
      </c>
      <c r="L620" s="63" t="s">
        <v>506</v>
      </c>
      <c r="M620" s="70" t="s">
        <v>642</v>
      </c>
      <c r="N620" s="63" t="s">
        <v>579</v>
      </c>
      <c r="O620" s="73"/>
      <c r="P620" s="108" t="s">
        <v>791</v>
      </c>
      <c r="Q620" s="63" t="s">
        <v>559</v>
      </c>
      <c r="R620" s="74"/>
      <c r="S620" s="74"/>
      <c r="T620" s="74"/>
      <c r="U620" s="77"/>
      <c r="V620" s="77">
        <v>9317780</v>
      </c>
      <c r="W620" s="77">
        <v>10435913.6</v>
      </c>
      <c r="X620" s="74"/>
      <c r="Y620" s="74">
        <v>2016</v>
      </c>
      <c r="Z620" s="73"/>
    </row>
    <row r="621" spans="3:26" s="48" customFormat="1" ht="165" customHeight="1" x14ac:dyDescent="0.25">
      <c r="C621" s="124" t="s">
        <v>165</v>
      </c>
      <c r="D621" s="63" t="s">
        <v>501</v>
      </c>
      <c r="E621" s="63" t="s">
        <v>580</v>
      </c>
      <c r="F621" s="63" t="s">
        <v>581</v>
      </c>
      <c r="G621" s="63" t="s">
        <v>581</v>
      </c>
      <c r="H621" s="166" t="s">
        <v>582</v>
      </c>
      <c r="I621" s="70" t="s">
        <v>189</v>
      </c>
      <c r="J621" s="71">
        <v>1</v>
      </c>
      <c r="K621" s="63">
        <v>750000000</v>
      </c>
      <c r="L621" s="63" t="s">
        <v>506</v>
      </c>
      <c r="M621" s="70" t="s">
        <v>335</v>
      </c>
      <c r="N621" s="63" t="s">
        <v>177</v>
      </c>
      <c r="O621" s="73"/>
      <c r="P621" s="108" t="s">
        <v>558</v>
      </c>
      <c r="Q621" s="63" t="s">
        <v>559</v>
      </c>
      <c r="R621" s="74"/>
      <c r="S621" s="74"/>
      <c r="T621" s="74"/>
      <c r="U621" s="77"/>
      <c r="V621" s="77">
        <v>20444643</v>
      </c>
      <c r="W621" s="98">
        <v>22898000.16</v>
      </c>
      <c r="X621" s="74"/>
      <c r="Y621" s="78">
        <v>2015</v>
      </c>
      <c r="Z621" s="73"/>
    </row>
    <row r="622" spans="3:26" s="48" customFormat="1" ht="163.5" customHeight="1" x14ac:dyDescent="0.25">
      <c r="C622" s="124" t="s">
        <v>166</v>
      </c>
      <c r="D622" s="63" t="s">
        <v>172</v>
      </c>
      <c r="E622" s="63" t="s">
        <v>786</v>
      </c>
      <c r="F622" s="166" t="s">
        <v>787</v>
      </c>
      <c r="G622" s="166" t="s">
        <v>787</v>
      </c>
      <c r="H622" s="166" t="s">
        <v>788</v>
      </c>
      <c r="I622" s="63" t="s">
        <v>176</v>
      </c>
      <c r="J622" s="71">
        <v>1</v>
      </c>
      <c r="K622" s="63">
        <v>750000000</v>
      </c>
      <c r="L622" s="63" t="s">
        <v>506</v>
      </c>
      <c r="M622" s="70" t="s">
        <v>789</v>
      </c>
      <c r="N622" s="63" t="s">
        <v>177</v>
      </c>
      <c r="O622" s="73"/>
      <c r="P622" s="108" t="s">
        <v>254</v>
      </c>
      <c r="Q622" s="63" t="s">
        <v>559</v>
      </c>
      <c r="R622" s="74"/>
      <c r="S622" s="74"/>
      <c r="T622" s="75"/>
      <c r="U622" s="75"/>
      <c r="V622" s="77">
        <v>14046272</v>
      </c>
      <c r="W622" s="77">
        <f>V622*1.12</f>
        <v>15731824.640000001</v>
      </c>
      <c r="X622" s="74"/>
      <c r="Y622" s="74">
        <v>2016</v>
      </c>
      <c r="Z622" s="73"/>
    </row>
    <row r="623" spans="3:26" s="48" customFormat="1" ht="156" customHeight="1" x14ac:dyDescent="0.25">
      <c r="C623" s="124" t="s">
        <v>167</v>
      </c>
      <c r="D623" s="63" t="s">
        <v>501</v>
      </c>
      <c r="E623" s="63" t="s">
        <v>583</v>
      </c>
      <c r="F623" s="166" t="s">
        <v>584</v>
      </c>
      <c r="G623" s="166" t="s">
        <v>584</v>
      </c>
      <c r="H623" s="166" t="s">
        <v>585</v>
      </c>
      <c r="I623" s="63" t="s">
        <v>176</v>
      </c>
      <c r="J623" s="71">
        <v>0.8</v>
      </c>
      <c r="K623" s="63">
        <v>750000000</v>
      </c>
      <c r="L623" s="63" t="s">
        <v>506</v>
      </c>
      <c r="M623" s="70" t="s">
        <v>335</v>
      </c>
      <c r="N623" s="63" t="s">
        <v>586</v>
      </c>
      <c r="O623" s="73"/>
      <c r="P623" s="108" t="s">
        <v>558</v>
      </c>
      <c r="Q623" s="63" t="s">
        <v>559</v>
      </c>
      <c r="R623" s="74"/>
      <c r="S623" s="74"/>
      <c r="T623" s="74"/>
      <c r="U623" s="77"/>
      <c r="V623" s="77">
        <v>20062500</v>
      </c>
      <c r="W623" s="98">
        <v>22470000</v>
      </c>
      <c r="X623" s="74"/>
      <c r="Y623" s="78">
        <v>2015</v>
      </c>
      <c r="Z623" s="73"/>
    </row>
    <row r="624" spans="3:26" s="48" customFormat="1" ht="170.25" customHeight="1" x14ac:dyDescent="0.25">
      <c r="C624" s="124" t="s">
        <v>171</v>
      </c>
      <c r="D624" s="63" t="s">
        <v>501</v>
      </c>
      <c r="E624" s="63" t="s">
        <v>587</v>
      </c>
      <c r="F624" s="166" t="s">
        <v>588</v>
      </c>
      <c r="G624" s="166" t="s">
        <v>588</v>
      </c>
      <c r="H624" s="63" t="s">
        <v>589</v>
      </c>
      <c r="I624" s="63" t="s">
        <v>189</v>
      </c>
      <c r="J624" s="71">
        <v>1</v>
      </c>
      <c r="K624" s="63">
        <v>750000000</v>
      </c>
      <c r="L624" s="63" t="s">
        <v>506</v>
      </c>
      <c r="M624" s="70" t="s">
        <v>335</v>
      </c>
      <c r="N624" s="63" t="s">
        <v>177</v>
      </c>
      <c r="O624" s="73"/>
      <c r="P624" s="73" t="s">
        <v>558</v>
      </c>
      <c r="Q624" s="71" t="s">
        <v>590</v>
      </c>
      <c r="R624" s="46"/>
      <c r="S624" s="74"/>
      <c r="T624" s="74"/>
      <c r="U624" s="74"/>
      <c r="V624" s="77">
        <v>1450920</v>
      </c>
      <c r="W624" s="98">
        <v>1625030.4</v>
      </c>
      <c r="X624" s="46"/>
      <c r="Y624" s="78">
        <v>2015</v>
      </c>
      <c r="Z624" s="73"/>
    </row>
    <row r="625" spans="3:26" s="48" customFormat="1" ht="144.75" customHeight="1" x14ac:dyDescent="0.25">
      <c r="C625" s="124" t="s">
        <v>168</v>
      </c>
      <c r="D625" s="63" t="s">
        <v>172</v>
      </c>
      <c r="E625" s="63" t="s">
        <v>591</v>
      </c>
      <c r="F625" s="166" t="s">
        <v>592</v>
      </c>
      <c r="G625" s="166" t="s">
        <v>592</v>
      </c>
      <c r="H625" s="63"/>
      <c r="I625" s="167" t="s">
        <v>176</v>
      </c>
      <c r="J625" s="71">
        <v>1</v>
      </c>
      <c r="K625" s="63">
        <v>750000000</v>
      </c>
      <c r="L625" s="63" t="s">
        <v>506</v>
      </c>
      <c r="M625" s="70" t="s">
        <v>313</v>
      </c>
      <c r="N625" s="63" t="s">
        <v>177</v>
      </c>
      <c r="O625" s="73"/>
      <c r="P625" s="73" t="s">
        <v>785</v>
      </c>
      <c r="Q625" s="63" t="s">
        <v>559</v>
      </c>
      <c r="R625" s="74"/>
      <c r="S625" s="75"/>
      <c r="T625" s="75"/>
      <c r="U625" s="75"/>
      <c r="V625" s="77">
        <v>25300000</v>
      </c>
      <c r="W625" s="77">
        <f>V625*1.12</f>
        <v>28336000.000000004</v>
      </c>
      <c r="X625" s="74"/>
      <c r="Y625" s="74">
        <v>2016</v>
      </c>
      <c r="Z625" s="73"/>
    </row>
    <row r="626" spans="3:26" s="48" customFormat="1" ht="139.5" customHeight="1" x14ac:dyDescent="0.25">
      <c r="C626" s="124" t="s">
        <v>169</v>
      </c>
      <c r="D626" s="63" t="s">
        <v>501</v>
      </c>
      <c r="E626" s="168" t="s">
        <v>593</v>
      </c>
      <c r="F626" s="63" t="s">
        <v>594</v>
      </c>
      <c r="G626" s="63" t="s">
        <v>594</v>
      </c>
      <c r="H626" s="74"/>
      <c r="I626" s="70" t="s">
        <v>189</v>
      </c>
      <c r="J626" s="71">
        <v>1</v>
      </c>
      <c r="K626" s="63">
        <v>750000000</v>
      </c>
      <c r="L626" s="63" t="s">
        <v>595</v>
      </c>
      <c r="M626" s="70" t="s">
        <v>335</v>
      </c>
      <c r="N626" s="165" t="s">
        <v>596</v>
      </c>
      <c r="O626" s="73"/>
      <c r="P626" s="73" t="s">
        <v>558</v>
      </c>
      <c r="Q626" s="71" t="s">
        <v>559</v>
      </c>
      <c r="R626" s="74"/>
      <c r="S626" s="74"/>
      <c r="T626" s="74"/>
      <c r="U626" s="77"/>
      <c r="V626" s="77">
        <v>1876800</v>
      </c>
      <c r="W626" s="98">
        <v>2102016</v>
      </c>
      <c r="X626" s="169"/>
      <c r="Y626" s="78">
        <v>2015</v>
      </c>
      <c r="Z626" s="73"/>
    </row>
    <row r="627" spans="3:26" s="48" customFormat="1" ht="168" customHeight="1" x14ac:dyDescent="0.25">
      <c r="C627" s="124" t="s">
        <v>170</v>
      </c>
      <c r="D627" s="63" t="s">
        <v>501</v>
      </c>
      <c r="E627" s="168" t="s">
        <v>332</v>
      </c>
      <c r="F627" s="63" t="s">
        <v>333</v>
      </c>
      <c r="G627" s="63" t="s">
        <v>333</v>
      </c>
      <c r="H627" s="63" t="s">
        <v>597</v>
      </c>
      <c r="I627" s="70" t="s">
        <v>189</v>
      </c>
      <c r="J627" s="71">
        <v>1</v>
      </c>
      <c r="K627" s="63">
        <v>750000000</v>
      </c>
      <c r="L627" s="63" t="s">
        <v>598</v>
      </c>
      <c r="M627" s="70" t="s">
        <v>335</v>
      </c>
      <c r="N627" s="63" t="s">
        <v>599</v>
      </c>
      <c r="O627" s="73"/>
      <c r="P627" s="73" t="s">
        <v>558</v>
      </c>
      <c r="Q627" s="63" t="s">
        <v>600</v>
      </c>
      <c r="R627" s="74"/>
      <c r="S627" s="74"/>
      <c r="T627" s="74"/>
      <c r="U627" s="77"/>
      <c r="V627" s="77">
        <v>257911960</v>
      </c>
      <c r="W627" s="98">
        <v>288861395.19999999</v>
      </c>
      <c r="X627" s="74" t="s">
        <v>206</v>
      </c>
      <c r="Y627" s="78" t="s">
        <v>197</v>
      </c>
      <c r="Z627" s="73"/>
    </row>
    <row r="628" spans="3:26" s="48" customFormat="1" ht="168" customHeight="1" x14ac:dyDescent="0.25">
      <c r="C628" s="124" t="s">
        <v>618</v>
      </c>
      <c r="D628" s="63" t="s">
        <v>172</v>
      </c>
      <c r="E628" s="93" t="s">
        <v>815</v>
      </c>
      <c r="F628" s="105" t="s">
        <v>614</v>
      </c>
      <c r="G628" s="105" t="s">
        <v>614</v>
      </c>
      <c r="H628" s="94"/>
      <c r="I628" s="93" t="s">
        <v>189</v>
      </c>
      <c r="J628" s="95">
        <v>0</v>
      </c>
      <c r="K628" s="94">
        <v>750000000</v>
      </c>
      <c r="L628" s="56" t="s">
        <v>177</v>
      </c>
      <c r="M628" s="170" t="s">
        <v>615</v>
      </c>
      <c r="N628" s="56" t="s">
        <v>177</v>
      </c>
      <c r="O628" s="93"/>
      <c r="P628" s="94" t="s">
        <v>616</v>
      </c>
      <c r="Q628" s="71" t="s">
        <v>617</v>
      </c>
      <c r="R628" s="93"/>
      <c r="S628" s="93"/>
      <c r="T628" s="93"/>
      <c r="U628" s="93"/>
      <c r="V628" s="97">
        <v>0</v>
      </c>
      <c r="W628" s="98">
        <v>0</v>
      </c>
      <c r="X628" s="93"/>
      <c r="Y628" s="93">
        <v>2016</v>
      </c>
      <c r="Z628" s="384" t="s">
        <v>900</v>
      </c>
    </row>
    <row r="629" spans="3:26" s="48" customFormat="1" ht="168" customHeight="1" x14ac:dyDescent="0.25">
      <c r="C629" s="124" t="s">
        <v>624</v>
      </c>
      <c r="D629" s="63" t="s">
        <v>501</v>
      </c>
      <c r="E629" s="63" t="s">
        <v>620</v>
      </c>
      <c r="F629" s="63" t="s">
        <v>621</v>
      </c>
      <c r="G629" s="63" t="s">
        <v>621</v>
      </c>
      <c r="H629" s="63" t="s">
        <v>622</v>
      </c>
      <c r="I629" s="70" t="s">
        <v>201</v>
      </c>
      <c r="J629" s="71">
        <v>1</v>
      </c>
      <c r="K629" s="63">
        <v>750000000</v>
      </c>
      <c r="L629" s="63" t="s">
        <v>506</v>
      </c>
      <c r="M629" s="70" t="s">
        <v>509</v>
      </c>
      <c r="N629" s="63" t="s">
        <v>506</v>
      </c>
      <c r="O629" s="73"/>
      <c r="P629" s="108" t="s">
        <v>558</v>
      </c>
      <c r="Q629" s="63" t="s">
        <v>623</v>
      </c>
      <c r="R629" s="74"/>
      <c r="S629" s="77"/>
      <c r="T629" s="77"/>
      <c r="U629" s="77"/>
      <c r="V629" s="77">
        <v>0</v>
      </c>
      <c r="W629" s="77">
        <v>0</v>
      </c>
      <c r="X629" s="74"/>
      <c r="Y629" s="74">
        <v>2016</v>
      </c>
      <c r="Z629" s="63" t="s">
        <v>829</v>
      </c>
    </row>
    <row r="630" spans="3:26" s="48" customFormat="1" ht="168" customHeight="1" x14ac:dyDescent="0.25">
      <c r="C630" s="124" t="s">
        <v>830</v>
      </c>
      <c r="D630" s="63" t="s">
        <v>501</v>
      </c>
      <c r="E630" s="63" t="s">
        <v>620</v>
      </c>
      <c r="F630" s="63" t="s">
        <v>621</v>
      </c>
      <c r="G630" s="63" t="s">
        <v>621</v>
      </c>
      <c r="H630" s="63" t="s">
        <v>622</v>
      </c>
      <c r="I630" s="70" t="s">
        <v>201</v>
      </c>
      <c r="J630" s="71">
        <v>1</v>
      </c>
      <c r="K630" s="63">
        <v>750000000</v>
      </c>
      <c r="L630" s="63" t="s">
        <v>506</v>
      </c>
      <c r="M630" s="70" t="s">
        <v>782</v>
      </c>
      <c r="N630" s="63" t="s">
        <v>506</v>
      </c>
      <c r="O630" s="73"/>
      <c r="P630" s="108" t="s">
        <v>761</v>
      </c>
      <c r="Q630" s="63" t="s">
        <v>623</v>
      </c>
      <c r="R630" s="74"/>
      <c r="S630" s="77"/>
      <c r="T630" s="77"/>
      <c r="U630" s="77"/>
      <c r="V630" s="77">
        <v>3657525.6666666665</v>
      </c>
      <c r="W630" s="77">
        <f>V630*1.12</f>
        <v>4096428.7466666671</v>
      </c>
      <c r="X630" s="74"/>
      <c r="Y630" s="74">
        <v>2016</v>
      </c>
      <c r="Z630" s="63"/>
    </row>
    <row r="631" spans="3:26" s="48" customFormat="1" ht="168" customHeight="1" x14ac:dyDescent="0.25">
      <c r="C631" s="124" t="s">
        <v>635</v>
      </c>
      <c r="D631" s="147" t="s">
        <v>172</v>
      </c>
      <c r="E631" s="94" t="s">
        <v>625</v>
      </c>
      <c r="F631" s="147" t="s">
        <v>626</v>
      </c>
      <c r="G631" s="147" t="s">
        <v>626</v>
      </c>
      <c r="H631" s="147" t="s">
        <v>627</v>
      </c>
      <c r="I631" s="93" t="s">
        <v>176</v>
      </c>
      <c r="J631" s="155">
        <v>0.5</v>
      </c>
      <c r="K631" s="127">
        <v>750000000</v>
      </c>
      <c r="L631" s="159" t="s">
        <v>388</v>
      </c>
      <c r="M631" s="94" t="s">
        <v>628</v>
      </c>
      <c r="N631" s="94" t="s">
        <v>390</v>
      </c>
      <c r="O631" s="94"/>
      <c r="P631" s="94" t="s">
        <v>629</v>
      </c>
      <c r="Q631" s="152" t="s">
        <v>392</v>
      </c>
      <c r="R631" s="147"/>
      <c r="S631" s="147"/>
      <c r="T631" s="147"/>
      <c r="U631" s="147"/>
      <c r="V631" s="77">
        <v>0</v>
      </c>
      <c r="W631" s="77">
        <v>0</v>
      </c>
      <c r="X631" s="172"/>
      <c r="Y631" s="173">
        <v>2016</v>
      </c>
      <c r="Z631" s="94">
        <v>11</v>
      </c>
    </row>
    <row r="632" spans="3:26" s="48" customFormat="1" ht="168" customHeight="1" x14ac:dyDescent="0.25">
      <c r="C632" s="124" t="s">
        <v>2139</v>
      </c>
      <c r="D632" s="147" t="s">
        <v>172</v>
      </c>
      <c r="E632" s="94" t="s">
        <v>625</v>
      </c>
      <c r="F632" s="147" t="s">
        <v>626</v>
      </c>
      <c r="G632" s="147" t="s">
        <v>626</v>
      </c>
      <c r="H632" s="147" t="s">
        <v>627</v>
      </c>
      <c r="I632" s="93" t="s">
        <v>176</v>
      </c>
      <c r="J632" s="155">
        <v>0.5</v>
      </c>
      <c r="K632" s="127">
        <v>750000000</v>
      </c>
      <c r="L632" s="159" t="s">
        <v>388</v>
      </c>
      <c r="M632" s="94" t="s">
        <v>1937</v>
      </c>
      <c r="N632" s="94" t="s">
        <v>390</v>
      </c>
      <c r="O632" s="94"/>
      <c r="P632" s="94" t="s">
        <v>629</v>
      </c>
      <c r="Q632" s="152" t="s">
        <v>392</v>
      </c>
      <c r="R632" s="147"/>
      <c r="S632" s="147"/>
      <c r="T632" s="147"/>
      <c r="U632" s="147"/>
      <c r="V632" s="412">
        <v>0</v>
      </c>
      <c r="W632" s="412">
        <v>0</v>
      </c>
      <c r="X632" s="172"/>
      <c r="Y632" s="173">
        <v>2016</v>
      </c>
      <c r="Z632" s="94" t="s">
        <v>2174</v>
      </c>
    </row>
    <row r="633" spans="3:26" s="48" customFormat="1" ht="168" customHeight="1" x14ac:dyDescent="0.25">
      <c r="C633" s="124" t="s">
        <v>2176</v>
      </c>
      <c r="D633" s="147" t="s">
        <v>172</v>
      </c>
      <c r="E633" s="94" t="s">
        <v>625</v>
      </c>
      <c r="F633" s="147" t="s">
        <v>626</v>
      </c>
      <c r="G633" s="147" t="s">
        <v>626</v>
      </c>
      <c r="H633" s="147" t="s">
        <v>627</v>
      </c>
      <c r="I633" s="93" t="s">
        <v>201</v>
      </c>
      <c r="J633" s="155">
        <v>0.5</v>
      </c>
      <c r="K633" s="127">
        <v>750000000</v>
      </c>
      <c r="L633" s="159" t="s">
        <v>388</v>
      </c>
      <c r="M633" s="94" t="s">
        <v>1842</v>
      </c>
      <c r="N633" s="94" t="s">
        <v>390</v>
      </c>
      <c r="O633" s="94"/>
      <c r="P633" s="94" t="s">
        <v>2175</v>
      </c>
      <c r="Q633" s="152" t="s">
        <v>392</v>
      </c>
      <c r="R633" s="147"/>
      <c r="S633" s="147"/>
      <c r="T633" s="147"/>
      <c r="U633" s="147"/>
      <c r="V633" s="103">
        <v>6978000</v>
      </c>
      <c r="W633" s="423">
        <f>ROUND(V633*1.12,0)</f>
        <v>7815360</v>
      </c>
      <c r="X633" s="172"/>
      <c r="Y633" s="173">
        <v>2016</v>
      </c>
      <c r="Z633" s="413"/>
    </row>
    <row r="634" spans="3:26" s="48" customFormat="1" ht="168" customHeight="1" x14ac:dyDescent="0.25">
      <c r="C634" s="124" t="s">
        <v>636</v>
      </c>
      <c r="D634" s="147" t="s">
        <v>172</v>
      </c>
      <c r="E634" s="94" t="s">
        <v>625</v>
      </c>
      <c r="F634" s="147" t="s">
        <v>626</v>
      </c>
      <c r="G634" s="147" t="s">
        <v>626</v>
      </c>
      <c r="H634" s="147" t="s">
        <v>630</v>
      </c>
      <c r="I634" s="93" t="s">
        <v>176</v>
      </c>
      <c r="J634" s="155">
        <v>0.5</v>
      </c>
      <c r="K634" s="127">
        <v>750000000</v>
      </c>
      <c r="L634" s="159" t="s">
        <v>388</v>
      </c>
      <c r="M634" s="94" t="s">
        <v>628</v>
      </c>
      <c r="N634" s="94" t="s">
        <v>390</v>
      </c>
      <c r="O634" s="94"/>
      <c r="P634" s="94" t="s">
        <v>631</v>
      </c>
      <c r="Q634" s="152" t="s">
        <v>392</v>
      </c>
      <c r="R634" s="147"/>
      <c r="S634" s="147"/>
      <c r="T634" s="147"/>
      <c r="U634" s="147"/>
      <c r="V634" s="77">
        <v>0</v>
      </c>
      <c r="W634" s="77">
        <v>0</v>
      </c>
      <c r="X634" s="172"/>
      <c r="Y634" s="173">
        <v>2016</v>
      </c>
      <c r="Z634" s="94">
        <v>11</v>
      </c>
    </row>
    <row r="635" spans="3:26" s="48" customFormat="1" ht="168" customHeight="1" x14ac:dyDescent="0.25">
      <c r="C635" s="124" t="s">
        <v>2140</v>
      </c>
      <c r="D635" s="405" t="s">
        <v>172</v>
      </c>
      <c r="E635" s="406" t="s">
        <v>625</v>
      </c>
      <c r="F635" s="405" t="s">
        <v>626</v>
      </c>
      <c r="G635" s="405" t="s">
        <v>626</v>
      </c>
      <c r="H635" s="405" t="s">
        <v>630</v>
      </c>
      <c r="I635" s="407" t="s">
        <v>176</v>
      </c>
      <c r="J635" s="408">
        <v>0.5</v>
      </c>
      <c r="K635" s="409">
        <v>750000000</v>
      </c>
      <c r="L635" s="410" t="s">
        <v>388</v>
      </c>
      <c r="M635" s="406" t="s">
        <v>1937</v>
      </c>
      <c r="N635" s="406" t="s">
        <v>390</v>
      </c>
      <c r="O635" s="406"/>
      <c r="P635" s="406" t="s">
        <v>631</v>
      </c>
      <c r="Q635" s="411" t="s">
        <v>392</v>
      </c>
      <c r="R635" s="405"/>
      <c r="S635" s="405"/>
      <c r="T635" s="405"/>
      <c r="U635" s="405"/>
      <c r="V635" s="426">
        <v>0</v>
      </c>
      <c r="W635" s="425">
        <v>0</v>
      </c>
      <c r="X635" s="414"/>
      <c r="Y635" s="415">
        <v>2016</v>
      </c>
      <c r="Z635" s="406" t="s">
        <v>2177</v>
      </c>
    </row>
    <row r="636" spans="3:26" s="48" customFormat="1" ht="168" customHeight="1" x14ac:dyDescent="0.25">
      <c r="C636" s="124" t="s">
        <v>2181</v>
      </c>
      <c r="D636" s="405" t="s">
        <v>172</v>
      </c>
      <c r="E636" s="406" t="s">
        <v>2178</v>
      </c>
      <c r="F636" s="405" t="s">
        <v>2179</v>
      </c>
      <c r="G636" s="405" t="s">
        <v>2179</v>
      </c>
      <c r="H636" s="405" t="s">
        <v>2180</v>
      </c>
      <c r="I636" s="407" t="s">
        <v>201</v>
      </c>
      <c r="J636" s="408">
        <v>0.5</v>
      </c>
      <c r="K636" s="409">
        <v>750000000</v>
      </c>
      <c r="L636" s="410" t="s">
        <v>388</v>
      </c>
      <c r="M636" s="406" t="s">
        <v>1937</v>
      </c>
      <c r="N636" s="406" t="s">
        <v>390</v>
      </c>
      <c r="O636" s="406"/>
      <c r="P636" s="406" t="s">
        <v>946</v>
      </c>
      <c r="Q636" s="411" t="s">
        <v>392</v>
      </c>
      <c r="R636" s="405"/>
      <c r="S636" s="405"/>
      <c r="T636" s="405"/>
      <c r="U636" s="405"/>
      <c r="V636" s="424">
        <f>7500000</f>
        <v>7500000</v>
      </c>
      <c r="W636" s="425">
        <f>ROUND(V636*1.12,0)</f>
        <v>8400000</v>
      </c>
      <c r="X636" s="414"/>
      <c r="Y636" s="415">
        <v>2016</v>
      </c>
      <c r="Z636" s="405"/>
    </row>
    <row r="637" spans="3:26" s="48" customFormat="1" ht="168" customHeight="1" x14ac:dyDescent="0.25">
      <c r="C637" s="124" t="s">
        <v>637</v>
      </c>
      <c r="D637" s="147" t="s">
        <v>172</v>
      </c>
      <c r="E637" s="94" t="s">
        <v>632</v>
      </c>
      <c r="F637" s="123" t="s">
        <v>633</v>
      </c>
      <c r="G637" s="123" t="s">
        <v>633</v>
      </c>
      <c r="H637" s="123" t="s">
        <v>634</v>
      </c>
      <c r="I637" s="93" t="s">
        <v>189</v>
      </c>
      <c r="J637" s="155">
        <v>1</v>
      </c>
      <c r="K637" s="127">
        <v>750000000</v>
      </c>
      <c r="L637" s="159" t="s">
        <v>388</v>
      </c>
      <c r="M637" s="94" t="s">
        <v>615</v>
      </c>
      <c r="N637" s="94" t="s">
        <v>390</v>
      </c>
      <c r="O637" s="94"/>
      <c r="P637" s="94" t="s">
        <v>396</v>
      </c>
      <c r="Q637" s="152" t="s">
        <v>392</v>
      </c>
      <c r="R637" s="147"/>
      <c r="S637" s="147"/>
      <c r="T637" s="147"/>
      <c r="U637" s="147"/>
      <c r="V637" s="171">
        <v>700000</v>
      </c>
      <c r="W637" s="171">
        <v>784000.00000000012</v>
      </c>
      <c r="X637" s="172"/>
      <c r="Y637" s="173">
        <v>2016</v>
      </c>
      <c r="Z637" s="94"/>
    </row>
    <row r="638" spans="3:26" s="48" customFormat="1" ht="168" customHeight="1" x14ac:dyDescent="0.25">
      <c r="C638" s="124" t="s">
        <v>680</v>
      </c>
      <c r="D638" s="49" t="s">
        <v>172</v>
      </c>
      <c r="E638" s="138" t="s">
        <v>646</v>
      </c>
      <c r="F638" s="135" t="s">
        <v>647</v>
      </c>
      <c r="G638" s="135" t="s">
        <v>647</v>
      </c>
      <c r="H638" s="136" t="s">
        <v>648</v>
      </c>
      <c r="I638" s="106" t="s">
        <v>189</v>
      </c>
      <c r="J638" s="107">
        <v>1</v>
      </c>
      <c r="K638" s="49">
        <v>750000000</v>
      </c>
      <c r="L638" s="56" t="s">
        <v>177</v>
      </c>
      <c r="M638" s="56" t="s">
        <v>458</v>
      </c>
      <c r="N638" s="101" t="s">
        <v>649</v>
      </c>
      <c r="O638" s="49"/>
      <c r="P638" s="69" t="s">
        <v>650</v>
      </c>
      <c r="Q638" s="141" t="s">
        <v>528</v>
      </c>
      <c r="R638" s="49"/>
      <c r="S638" s="49"/>
      <c r="T638" s="49"/>
      <c r="U638" s="49"/>
      <c r="V638" s="174">
        <v>135000000</v>
      </c>
      <c r="W638" s="174">
        <v>135000000</v>
      </c>
      <c r="X638" s="49"/>
      <c r="Y638" s="49">
        <v>2016</v>
      </c>
      <c r="Z638" s="49"/>
    </row>
    <row r="639" spans="3:26" s="48" customFormat="1" ht="168" customHeight="1" x14ac:dyDescent="0.25">
      <c r="C639" s="124" t="s">
        <v>681</v>
      </c>
      <c r="D639" s="49" t="s">
        <v>172</v>
      </c>
      <c r="E639" s="138" t="s">
        <v>646</v>
      </c>
      <c r="F639" s="135" t="s">
        <v>647</v>
      </c>
      <c r="G639" s="135" t="s">
        <v>647</v>
      </c>
      <c r="H639" s="136" t="s">
        <v>651</v>
      </c>
      <c r="I639" s="106" t="s">
        <v>189</v>
      </c>
      <c r="J639" s="107">
        <v>1</v>
      </c>
      <c r="K639" s="49">
        <v>750000000</v>
      </c>
      <c r="L639" s="56" t="s">
        <v>177</v>
      </c>
      <c r="M639" s="56" t="s">
        <v>458</v>
      </c>
      <c r="N639" s="101" t="s">
        <v>652</v>
      </c>
      <c r="O639" s="49"/>
      <c r="P639" s="69" t="s">
        <v>650</v>
      </c>
      <c r="Q639" s="141" t="s">
        <v>528</v>
      </c>
      <c r="R639" s="49"/>
      <c r="S639" s="49"/>
      <c r="T639" s="49"/>
      <c r="U639" s="49"/>
      <c r="V639" s="175">
        <v>104000000</v>
      </c>
      <c r="W639" s="175">
        <v>104000000</v>
      </c>
      <c r="X639" s="49"/>
      <c r="Y639" s="49">
        <v>2016</v>
      </c>
      <c r="Z639" s="49"/>
    </row>
    <row r="640" spans="3:26" s="48" customFormat="1" ht="168" customHeight="1" x14ac:dyDescent="0.25">
      <c r="C640" s="124" t="s">
        <v>682</v>
      </c>
      <c r="D640" s="49" t="s">
        <v>172</v>
      </c>
      <c r="E640" s="138" t="s">
        <v>646</v>
      </c>
      <c r="F640" s="135" t="s">
        <v>647</v>
      </c>
      <c r="G640" s="135" t="s">
        <v>647</v>
      </c>
      <c r="H640" s="69" t="s">
        <v>653</v>
      </c>
      <c r="I640" s="54" t="s">
        <v>189</v>
      </c>
      <c r="J640" s="111">
        <v>1</v>
      </c>
      <c r="K640" s="49">
        <v>750000000</v>
      </c>
      <c r="L640" s="56" t="s">
        <v>177</v>
      </c>
      <c r="M640" s="56" t="s">
        <v>654</v>
      </c>
      <c r="N640" s="57" t="s">
        <v>177</v>
      </c>
      <c r="O640" s="49"/>
      <c r="P640" s="69" t="s">
        <v>650</v>
      </c>
      <c r="Q640" s="49" t="s">
        <v>528</v>
      </c>
      <c r="R640" s="49"/>
      <c r="S640" s="49"/>
      <c r="T640" s="49"/>
      <c r="U640" s="49"/>
      <c r="V640" s="175">
        <v>0</v>
      </c>
      <c r="W640" s="175">
        <v>0</v>
      </c>
      <c r="X640" s="49"/>
      <c r="Y640" s="49">
        <v>2016</v>
      </c>
      <c r="Z640" s="49">
        <v>11</v>
      </c>
    </row>
    <row r="641" spans="3:26" s="48" customFormat="1" ht="168" customHeight="1" x14ac:dyDescent="0.25">
      <c r="C641" s="124" t="s">
        <v>2141</v>
      </c>
      <c r="D641" s="49" t="s">
        <v>172</v>
      </c>
      <c r="E641" s="138" t="s">
        <v>646</v>
      </c>
      <c r="F641" s="135" t="s">
        <v>647</v>
      </c>
      <c r="G641" s="135" t="s">
        <v>647</v>
      </c>
      <c r="H641" s="69" t="s">
        <v>653</v>
      </c>
      <c r="I641" s="54" t="s">
        <v>189</v>
      </c>
      <c r="J641" s="111">
        <v>1</v>
      </c>
      <c r="K641" s="49">
        <v>750000000</v>
      </c>
      <c r="L641" s="56" t="s">
        <v>177</v>
      </c>
      <c r="M641" s="56" t="s">
        <v>1842</v>
      </c>
      <c r="N641" s="57" t="s">
        <v>177</v>
      </c>
      <c r="O641" s="49"/>
      <c r="P641" s="69" t="s">
        <v>650</v>
      </c>
      <c r="Q641" s="49" t="s">
        <v>528</v>
      </c>
      <c r="R641" s="49"/>
      <c r="S641" s="49"/>
      <c r="T641" s="49"/>
      <c r="U641" s="49"/>
      <c r="V641" s="175">
        <v>3271430</v>
      </c>
      <c r="W641" s="175">
        <v>3271430</v>
      </c>
      <c r="X641" s="49"/>
      <c r="Y641" s="49">
        <v>2016</v>
      </c>
      <c r="Z641" s="49"/>
    </row>
    <row r="642" spans="3:26" s="48" customFormat="1" ht="168" customHeight="1" x14ac:dyDescent="0.25">
      <c r="C642" s="124" t="s">
        <v>683</v>
      </c>
      <c r="D642" s="49" t="s">
        <v>172</v>
      </c>
      <c r="E642" s="141" t="s">
        <v>655</v>
      </c>
      <c r="F642" s="49" t="s">
        <v>656</v>
      </c>
      <c r="G642" s="49" t="s">
        <v>656</v>
      </c>
      <c r="H642" s="141" t="s">
        <v>657</v>
      </c>
      <c r="I642" s="141" t="s">
        <v>201</v>
      </c>
      <c r="J642" s="64">
        <v>0</v>
      </c>
      <c r="K642" s="49">
        <v>750000000</v>
      </c>
      <c r="L642" s="56" t="s">
        <v>177</v>
      </c>
      <c r="M642" s="141" t="s">
        <v>658</v>
      </c>
      <c r="N642" s="141" t="s">
        <v>330</v>
      </c>
      <c r="O642" s="176"/>
      <c r="P642" s="141" t="s">
        <v>396</v>
      </c>
      <c r="Q642" s="49" t="s">
        <v>259</v>
      </c>
      <c r="R642" s="176"/>
      <c r="S642" s="176"/>
      <c r="T642" s="176"/>
      <c r="U642" s="176"/>
      <c r="V642" s="177">
        <v>0</v>
      </c>
      <c r="W642" s="177">
        <v>0</v>
      </c>
      <c r="X642" s="176"/>
      <c r="Y642" s="49">
        <v>2016</v>
      </c>
      <c r="Z642" s="141">
        <v>11</v>
      </c>
    </row>
    <row r="643" spans="3:26" s="48" customFormat="1" ht="168" customHeight="1" x14ac:dyDescent="0.25">
      <c r="C643" s="124" t="s">
        <v>2142</v>
      </c>
      <c r="D643" s="49" t="s">
        <v>172</v>
      </c>
      <c r="E643" s="141" t="s">
        <v>655</v>
      </c>
      <c r="F643" s="49" t="s">
        <v>656</v>
      </c>
      <c r="G643" s="49" t="s">
        <v>656</v>
      </c>
      <c r="H643" s="141" t="s">
        <v>657</v>
      </c>
      <c r="I643" s="141" t="s">
        <v>201</v>
      </c>
      <c r="J643" s="64">
        <v>0</v>
      </c>
      <c r="K643" s="49">
        <v>750000000</v>
      </c>
      <c r="L643" s="56" t="s">
        <v>177</v>
      </c>
      <c r="M643" s="141" t="s">
        <v>1921</v>
      </c>
      <c r="N643" s="141" t="s">
        <v>330</v>
      </c>
      <c r="O643" s="370"/>
      <c r="P643" s="141" t="s">
        <v>396</v>
      </c>
      <c r="Q643" s="49" t="s">
        <v>259</v>
      </c>
      <c r="R643" s="370"/>
      <c r="S643" s="370"/>
      <c r="T643" s="370"/>
      <c r="U643" s="370"/>
      <c r="V643" s="177">
        <v>0</v>
      </c>
      <c r="W643" s="177">
        <v>0</v>
      </c>
      <c r="X643" s="370"/>
      <c r="Y643" s="49">
        <v>2016</v>
      </c>
      <c r="Z643" s="141" t="s">
        <v>2332</v>
      </c>
    </row>
    <row r="644" spans="3:26" s="48" customFormat="1" ht="168" customHeight="1" x14ac:dyDescent="0.25">
      <c r="C644" s="124" t="s">
        <v>2331</v>
      </c>
      <c r="D644" s="49" t="s">
        <v>172</v>
      </c>
      <c r="E644" s="141" t="s">
        <v>655</v>
      </c>
      <c r="F644" s="49" t="s">
        <v>656</v>
      </c>
      <c r="G644" s="49" t="s">
        <v>656</v>
      </c>
      <c r="H644" s="141" t="s">
        <v>657</v>
      </c>
      <c r="I644" s="141" t="s">
        <v>201</v>
      </c>
      <c r="J644" s="64">
        <v>0</v>
      </c>
      <c r="K644" s="49">
        <v>750000000</v>
      </c>
      <c r="L644" s="56" t="s">
        <v>177</v>
      </c>
      <c r="M644" s="141" t="s">
        <v>1921</v>
      </c>
      <c r="N644" s="141" t="s">
        <v>330</v>
      </c>
      <c r="O644" s="457"/>
      <c r="P644" s="141" t="s">
        <v>396</v>
      </c>
      <c r="Q644" s="49" t="s">
        <v>259</v>
      </c>
      <c r="R644" s="457"/>
      <c r="S644" s="457"/>
      <c r="T644" s="457"/>
      <c r="U644" s="457"/>
      <c r="V644" s="463">
        <v>4176000</v>
      </c>
      <c r="W644" s="463">
        <v>4677120</v>
      </c>
      <c r="X644" s="457"/>
      <c r="Y644" s="49">
        <v>2016</v>
      </c>
      <c r="Z644" s="141"/>
    </row>
    <row r="645" spans="3:26" s="48" customFormat="1" ht="168" customHeight="1" x14ac:dyDescent="0.25">
      <c r="C645" s="124" t="s">
        <v>684</v>
      </c>
      <c r="D645" s="49" t="s">
        <v>172</v>
      </c>
      <c r="E645" s="141" t="s">
        <v>659</v>
      </c>
      <c r="F645" s="63" t="s">
        <v>660</v>
      </c>
      <c r="G645" s="63" t="s">
        <v>660</v>
      </c>
      <c r="H645" s="49" t="s">
        <v>661</v>
      </c>
      <c r="I645" s="54" t="s">
        <v>176</v>
      </c>
      <c r="J645" s="64">
        <v>0.5</v>
      </c>
      <c r="K645" s="49">
        <v>750000000</v>
      </c>
      <c r="L645" s="56" t="s">
        <v>177</v>
      </c>
      <c r="M645" s="56" t="s">
        <v>662</v>
      </c>
      <c r="N645" s="141" t="s">
        <v>330</v>
      </c>
      <c r="O645" s="49"/>
      <c r="P645" s="69" t="s">
        <v>663</v>
      </c>
      <c r="Q645" s="49" t="s">
        <v>259</v>
      </c>
      <c r="R645" s="49"/>
      <c r="S645" s="49"/>
      <c r="T645" s="49"/>
      <c r="U645" s="54"/>
      <c r="V645" s="179">
        <v>0</v>
      </c>
      <c r="W645" s="175">
        <v>0</v>
      </c>
      <c r="X645" s="49"/>
      <c r="Y645" s="49">
        <v>2016</v>
      </c>
      <c r="Z645" s="49">
        <v>11</v>
      </c>
    </row>
    <row r="646" spans="3:26" s="48" customFormat="1" ht="168" customHeight="1" x14ac:dyDescent="0.25">
      <c r="C646" s="124" t="s">
        <v>2143</v>
      </c>
      <c r="D646" s="49" t="s">
        <v>172</v>
      </c>
      <c r="E646" s="141" t="s">
        <v>659</v>
      </c>
      <c r="F646" s="178" t="s">
        <v>660</v>
      </c>
      <c r="G646" s="63" t="s">
        <v>660</v>
      </c>
      <c r="H646" s="49" t="s">
        <v>661</v>
      </c>
      <c r="I646" s="54" t="s">
        <v>176</v>
      </c>
      <c r="J646" s="64">
        <v>0.5</v>
      </c>
      <c r="K646" s="49">
        <v>750000000</v>
      </c>
      <c r="L646" s="56" t="s">
        <v>177</v>
      </c>
      <c r="M646" s="56" t="s">
        <v>1937</v>
      </c>
      <c r="N646" s="141" t="s">
        <v>330</v>
      </c>
      <c r="O646" s="49"/>
      <c r="P646" s="69" t="s">
        <v>663</v>
      </c>
      <c r="Q646" s="49" t="s">
        <v>259</v>
      </c>
      <c r="R646" s="49"/>
      <c r="S646" s="49"/>
      <c r="T646" s="49"/>
      <c r="U646" s="54"/>
      <c r="V646" s="179">
        <v>14280000</v>
      </c>
      <c r="W646" s="175">
        <v>15993600.000000002</v>
      </c>
      <c r="X646" s="49"/>
      <c r="Y646" s="49">
        <v>2016</v>
      </c>
      <c r="Z646" s="49"/>
    </row>
    <row r="647" spans="3:26" s="48" customFormat="1" ht="168" customHeight="1" x14ac:dyDescent="0.25">
      <c r="C647" s="124" t="s">
        <v>685</v>
      </c>
      <c r="D647" s="280" t="s">
        <v>172</v>
      </c>
      <c r="E647" s="301" t="s">
        <v>664</v>
      </c>
      <c r="F647" s="280" t="s">
        <v>665</v>
      </c>
      <c r="G647" s="302" t="s">
        <v>666</v>
      </c>
      <c r="H647" s="280" t="s">
        <v>667</v>
      </c>
      <c r="I647" s="303" t="s">
        <v>189</v>
      </c>
      <c r="J647" s="304">
        <v>0</v>
      </c>
      <c r="K647" s="280">
        <v>750000000</v>
      </c>
      <c r="L647" s="198" t="s">
        <v>177</v>
      </c>
      <c r="M647" s="198" t="s">
        <v>615</v>
      </c>
      <c r="N647" s="198" t="s">
        <v>668</v>
      </c>
      <c r="O647" s="280"/>
      <c r="P647" s="305" t="s">
        <v>669</v>
      </c>
      <c r="Q647" s="280" t="s">
        <v>670</v>
      </c>
      <c r="R647" s="280"/>
      <c r="S647" s="280"/>
      <c r="T647" s="280"/>
      <c r="U647" s="281"/>
      <c r="V647" s="306">
        <v>0</v>
      </c>
      <c r="W647" s="307">
        <v>0</v>
      </c>
      <c r="X647" s="308"/>
      <c r="Y647" s="280">
        <v>2016</v>
      </c>
      <c r="Z647" s="308" t="s">
        <v>2293</v>
      </c>
    </row>
    <row r="648" spans="3:26" s="48" customFormat="1" ht="168" customHeight="1" x14ac:dyDescent="0.25">
      <c r="C648" s="124" t="s">
        <v>2292</v>
      </c>
      <c r="D648" s="280" t="s">
        <v>172</v>
      </c>
      <c r="E648" s="301" t="s">
        <v>664</v>
      </c>
      <c r="F648" s="280" t="s">
        <v>665</v>
      </c>
      <c r="G648" s="302" t="s">
        <v>666</v>
      </c>
      <c r="H648" s="280" t="s">
        <v>667</v>
      </c>
      <c r="I648" s="303" t="s">
        <v>189</v>
      </c>
      <c r="J648" s="304">
        <v>0</v>
      </c>
      <c r="K648" s="280">
        <v>750000000</v>
      </c>
      <c r="L648" s="198" t="s">
        <v>177</v>
      </c>
      <c r="M648" s="305" t="s">
        <v>669</v>
      </c>
      <c r="N648" s="198" t="s">
        <v>2291</v>
      </c>
      <c r="O648" s="280"/>
      <c r="P648" s="305" t="s">
        <v>663</v>
      </c>
      <c r="Q648" s="280" t="s">
        <v>528</v>
      </c>
      <c r="R648" s="280"/>
      <c r="S648" s="280"/>
      <c r="T648" s="280"/>
      <c r="U648" s="281"/>
      <c r="V648" s="306">
        <v>0</v>
      </c>
      <c r="W648" s="307">
        <v>0</v>
      </c>
      <c r="X648" s="308"/>
      <c r="Y648" s="280">
        <v>2016</v>
      </c>
      <c r="Z648" s="308" t="s">
        <v>2334</v>
      </c>
    </row>
    <row r="649" spans="3:26" s="48" customFormat="1" ht="168" customHeight="1" x14ac:dyDescent="0.25">
      <c r="C649" s="124" t="s">
        <v>2333</v>
      </c>
      <c r="D649" s="280" t="s">
        <v>172</v>
      </c>
      <c r="E649" s="301" t="s">
        <v>664</v>
      </c>
      <c r="F649" s="280" t="s">
        <v>665</v>
      </c>
      <c r="G649" s="302" t="s">
        <v>666</v>
      </c>
      <c r="H649" s="280" t="s">
        <v>667</v>
      </c>
      <c r="I649" s="303" t="s">
        <v>189</v>
      </c>
      <c r="J649" s="304">
        <v>0</v>
      </c>
      <c r="K649" s="280">
        <v>750000000</v>
      </c>
      <c r="L649" s="198" t="s">
        <v>177</v>
      </c>
      <c r="M649" s="305" t="s">
        <v>663</v>
      </c>
      <c r="N649" s="198" t="s">
        <v>2291</v>
      </c>
      <c r="O649" s="280"/>
      <c r="P649" s="305" t="s">
        <v>663</v>
      </c>
      <c r="Q649" s="280" t="s">
        <v>528</v>
      </c>
      <c r="R649" s="280"/>
      <c r="S649" s="280"/>
      <c r="T649" s="280"/>
      <c r="U649" s="281"/>
      <c r="V649" s="306">
        <v>3125000</v>
      </c>
      <c r="W649" s="307">
        <v>3500000</v>
      </c>
      <c r="X649" s="308"/>
      <c r="Y649" s="280">
        <v>2016</v>
      </c>
      <c r="Z649" s="308"/>
    </row>
    <row r="650" spans="3:26" s="48" customFormat="1" ht="168" customHeight="1" x14ac:dyDescent="0.25">
      <c r="C650" s="124" t="s">
        <v>686</v>
      </c>
      <c r="D650" s="280" t="s">
        <v>172</v>
      </c>
      <c r="E650" s="301" t="s">
        <v>671</v>
      </c>
      <c r="F650" s="280" t="s">
        <v>672</v>
      </c>
      <c r="G650" s="302" t="s">
        <v>673</v>
      </c>
      <c r="H650" s="280" t="s">
        <v>674</v>
      </c>
      <c r="I650" s="303" t="s">
        <v>189</v>
      </c>
      <c r="J650" s="304">
        <v>0</v>
      </c>
      <c r="K650" s="280">
        <v>750000000</v>
      </c>
      <c r="L650" s="198" t="s">
        <v>177</v>
      </c>
      <c r="M650" s="198" t="s">
        <v>675</v>
      </c>
      <c r="N650" s="198" t="s">
        <v>676</v>
      </c>
      <c r="O650" s="280"/>
      <c r="P650" s="305" t="s">
        <v>677</v>
      </c>
      <c r="Q650" s="280" t="s">
        <v>528</v>
      </c>
      <c r="R650" s="280"/>
      <c r="S650" s="280"/>
      <c r="T650" s="280"/>
      <c r="U650" s="281"/>
      <c r="V650" s="306">
        <v>0</v>
      </c>
      <c r="W650" s="307">
        <v>0</v>
      </c>
      <c r="X650" s="308"/>
      <c r="Y650" s="280">
        <v>2016</v>
      </c>
      <c r="Z650" s="308" t="s">
        <v>1722</v>
      </c>
    </row>
    <row r="651" spans="3:26" s="48" customFormat="1" ht="168" customHeight="1" x14ac:dyDescent="0.25">
      <c r="C651" s="124" t="s">
        <v>1721</v>
      </c>
      <c r="D651" s="280" t="s">
        <v>172</v>
      </c>
      <c r="E651" s="301" t="s">
        <v>671</v>
      </c>
      <c r="F651" s="280" t="s">
        <v>672</v>
      </c>
      <c r="G651" s="302" t="s">
        <v>673</v>
      </c>
      <c r="H651" s="280" t="s">
        <v>674</v>
      </c>
      <c r="I651" s="303" t="s">
        <v>189</v>
      </c>
      <c r="J651" s="304">
        <v>0</v>
      </c>
      <c r="K651" s="280">
        <v>750000000</v>
      </c>
      <c r="L651" s="198" t="s">
        <v>177</v>
      </c>
      <c r="M651" s="198" t="s">
        <v>1719</v>
      </c>
      <c r="N651" s="198" t="s">
        <v>1720</v>
      </c>
      <c r="O651" s="280"/>
      <c r="P651" s="305" t="s">
        <v>662</v>
      </c>
      <c r="Q651" s="280" t="s">
        <v>528</v>
      </c>
      <c r="R651" s="280"/>
      <c r="S651" s="280"/>
      <c r="T651" s="280"/>
      <c r="U651" s="281"/>
      <c r="V651" s="306">
        <v>0</v>
      </c>
      <c r="W651" s="307">
        <v>0</v>
      </c>
      <c r="X651" s="308"/>
      <c r="Y651" s="280">
        <v>2016</v>
      </c>
      <c r="Z651" s="350" t="s">
        <v>1953</v>
      </c>
    </row>
    <row r="652" spans="3:26" s="48" customFormat="1" ht="168" customHeight="1" x14ac:dyDescent="0.25">
      <c r="C652" s="124" t="s">
        <v>1955</v>
      </c>
      <c r="D652" s="280" t="s">
        <v>172</v>
      </c>
      <c r="E652" s="301" t="s">
        <v>671</v>
      </c>
      <c r="F652" s="280" t="s">
        <v>672</v>
      </c>
      <c r="G652" s="302" t="s">
        <v>673</v>
      </c>
      <c r="H652" s="280" t="s">
        <v>674</v>
      </c>
      <c r="I652" s="303" t="s">
        <v>189</v>
      </c>
      <c r="J652" s="304">
        <v>0</v>
      </c>
      <c r="K652" s="280">
        <v>750000000</v>
      </c>
      <c r="L652" s="198" t="s">
        <v>177</v>
      </c>
      <c r="M652" s="198" t="s">
        <v>1954</v>
      </c>
      <c r="N652" s="198" t="s">
        <v>1720</v>
      </c>
      <c r="O652" s="280"/>
      <c r="P652" s="305" t="s">
        <v>662</v>
      </c>
      <c r="Q652" s="280" t="s">
        <v>528</v>
      </c>
      <c r="R652" s="280"/>
      <c r="S652" s="280"/>
      <c r="T652" s="280"/>
      <c r="U652" s="281"/>
      <c r="V652" s="306">
        <v>990000</v>
      </c>
      <c r="W652" s="307">
        <v>1108800</v>
      </c>
      <c r="X652" s="308"/>
      <c r="Y652" s="280">
        <v>2016</v>
      </c>
      <c r="Z652" s="308"/>
    </row>
    <row r="653" spans="3:26" s="48" customFormat="1" ht="168" customHeight="1" x14ac:dyDescent="0.25">
      <c r="C653" s="124" t="s">
        <v>687</v>
      </c>
      <c r="D653" s="280" t="s">
        <v>172</v>
      </c>
      <c r="E653" s="301" t="s">
        <v>664</v>
      </c>
      <c r="F653" s="280" t="s">
        <v>665</v>
      </c>
      <c r="G653" s="302" t="s">
        <v>666</v>
      </c>
      <c r="H653" s="280" t="s">
        <v>678</v>
      </c>
      <c r="I653" s="303" t="s">
        <v>189</v>
      </c>
      <c r="J653" s="304">
        <v>0.5</v>
      </c>
      <c r="K653" s="280">
        <v>750000000</v>
      </c>
      <c r="L653" s="198" t="s">
        <v>177</v>
      </c>
      <c r="M653" s="198" t="s">
        <v>675</v>
      </c>
      <c r="N653" s="198" t="s">
        <v>679</v>
      </c>
      <c r="O653" s="280"/>
      <c r="P653" s="305" t="s">
        <v>677</v>
      </c>
      <c r="Q653" s="280" t="s">
        <v>670</v>
      </c>
      <c r="R653" s="280"/>
      <c r="S653" s="280"/>
      <c r="T653" s="280"/>
      <c r="U653" s="281"/>
      <c r="V653" s="306">
        <v>0</v>
      </c>
      <c r="W653" s="307">
        <v>0</v>
      </c>
      <c r="X653" s="308"/>
      <c r="Y653" s="280">
        <v>2016</v>
      </c>
      <c r="Z653" s="308" t="s">
        <v>1725</v>
      </c>
    </row>
    <row r="654" spans="3:26" s="48" customFormat="1" ht="168" customHeight="1" x14ac:dyDescent="0.25">
      <c r="C654" s="124" t="s">
        <v>1724</v>
      </c>
      <c r="D654" s="280" t="s">
        <v>172</v>
      </c>
      <c r="E654" s="301" t="s">
        <v>664</v>
      </c>
      <c r="F654" s="280" t="s">
        <v>665</v>
      </c>
      <c r="G654" s="302" t="s">
        <v>666</v>
      </c>
      <c r="H654" s="280" t="s">
        <v>678</v>
      </c>
      <c r="I654" s="303" t="s">
        <v>189</v>
      </c>
      <c r="J654" s="304">
        <v>0.5</v>
      </c>
      <c r="K654" s="280">
        <v>750000000</v>
      </c>
      <c r="L654" s="198" t="s">
        <v>177</v>
      </c>
      <c r="M654" s="198" t="s">
        <v>1723</v>
      </c>
      <c r="N654" s="198" t="s">
        <v>679</v>
      </c>
      <c r="O654" s="280"/>
      <c r="P654" s="305" t="s">
        <v>946</v>
      </c>
      <c r="Q654" s="280" t="s">
        <v>670</v>
      </c>
      <c r="R654" s="280"/>
      <c r="S654" s="280"/>
      <c r="T654" s="280"/>
      <c r="U654" s="281"/>
      <c r="V654" s="306">
        <v>3000000</v>
      </c>
      <c r="W654" s="307">
        <v>3360000.0000000005</v>
      </c>
      <c r="X654" s="308"/>
      <c r="Y654" s="280">
        <v>2016</v>
      </c>
      <c r="Z654" s="308"/>
    </row>
    <row r="655" spans="3:26" s="48" customFormat="1" ht="168" customHeight="1" x14ac:dyDescent="0.25">
      <c r="C655" s="124" t="s">
        <v>751</v>
      </c>
      <c r="D655" s="83" t="s">
        <v>172</v>
      </c>
      <c r="E655" s="82" t="s">
        <v>728</v>
      </c>
      <c r="F655" s="82" t="s">
        <v>729</v>
      </c>
      <c r="G655" s="82" t="s">
        <v>729</v>
      </c>
      <c r="H655" s="82" t="s">
        <v>730</v>
      </c>
      <c r="I655" s="83" t="s">
        <v>189</v>
      </c>
      <c r="J655" s="84">
        <v>1</v>
      </c>
      <c r="K655" s="83">
        <v>750000000</v>
      </c>
      <c r="L655" s="85" t="s">
        <v>177</v>
      </c>
      <c r="M655" s="82" t="s">
        <v>731</v>
      </c>
      <c r="N655" s="83" t="s">
        <v>732</v>
      </c>
      <c r="O655" s="82"/>
      <c r="P655" s="82" t="s">
        <v>733</v>
      </c>
      <c r="Q655" s="82" t="s">
        <v>734</v>
      </c>
      <c r="R655" s="82"/>
      <c r="S655" s="82"/>
      <c r="T655" s="82"/>
      <c r="U655" s="88"/>
      <c r="V655" s="89">
        <v>0</v>
      </c>
      <c r="W655" s="89">
        <v>0</v>
      </c>
      <c r="X655" s="82"/>
      <c r="Y655" s="82">
        <v>2016</v>
      </c>
      <c r="Z655" s="82">
        <v>11</v>
      </c>
    </row>
    <row r="656" spans="3:26" s="48" customFormat="1" ht="168" customHeight="1" x14ac:dyDescent="0.25">
      <c r="C656" s="124" t="s">
        <v>2144</v>
      </c>
      <c r="D656" s="83" t="s">
        <v>172</v>
      </c>
      <c r="E656" s="82" t="s">
        <v>728</v>
      </c>
      <c r="F656" s="82" t="s">
        <v>729</v>
      </c>
      <c r="G656" s="82" t="s">
        <v>729</v>
      </c>
      <c r="H656" s="82" t="s">
        <v>730</v>
      </c>
      <c r="I656" s="83" t="s">
        <v>189</v>
      </c>
      <c r="J656" s="84">
        <v>1</v>
      </c>
      <c r="K656" s="83">
        <v>750000000</v>
      </c>
      <c r="L656" s="85" t="s">
        <v>177</v>
      </c>
      <c r="M656" s="82" t="s">
        <v>2048</v>
      </c>
      <c r="N656" s="83" t="s">
        <v>732</v>
      </c>
      <c r="O656" s="82"/>
      <c r="P656" s="82" t="s">
        <v>733</v>
      </c>
      <c r="Q656" s="82" t="s">
        <v>734</v>
      </c>
      <c r="R656" s="82"/>
      <c r="S656" s="82"/>
      <c r="T656" s="82"/>
      <c r="U656" s="88"/>
      <c r="V656" s="89">
        <v>5873813</v>
      </c>
      <c r="W656" s="89">
        <f>V656</f>
        <v>5873813</v>
      </c>
      <c r="X656" s="82"/>
      <c r="Y656" s="82">
        <v>2016</v>
      </c>
      <c r="Z656" s="82"/>
    </row>
    <row r="657" spans="3:26" s="48" customFormat="1" ht="168" customHeight="1" x14ac:dyDescent="0.25">
      <c r="C657" s="124" t="s">
        <v>752</v>
      </c>
      <c r="D657" s="83" t="s">
        <v>172</v>
      </c>
      <c r="E657" s="82" t="s">
        <v>735</v>
      </c>
      <c r="F657" s="82" t="s">
        <v>736</v>
      </c>
      <c r="G657" s="82" t="s">
        <v>737</v>
      </c>
      <c r="H657" s="82" t="s">
        <v>738</v>
      </c>
      <c r="I657" s="83" t="s">
        <v>189</v>
      </c>
      <c r="J657" s="84">
        <v>1</v>
      </c>
      <c r="K657" s="83">
        <v>750000000</v>
      </c>
      <c r="L657" s="85" t="s">
        <v>177</v>
      </c>
      <c r="M657" s="82" t="s">
        <v>731</v>
      </c>
      <c r="N657" s="83" t="s">
        <v>427</v>
      </c>
      <c r="O657" s="82"/>
      <c r="P657" s="82" t="s">
        <v>733</v>
      </c>
      <c r="Q657" s="82" t="s">
        <v>734</v>
      </c>
      <c r="R657" s="82"/>
      <c r="S657" s="82"/>
      <c r="T657" s="82"/>
      <c r="U657" s="88"/>
      <c r="V657" s="89">
        <v>0</v>
      </c>
      <c r="W657" s="89">
        <v>0</v>
      </c>
      <c r="X657" s="82"/>
      <c r="Y657" s="82">
        <v>2016</v>
      </c>
      <c r="Z657" s="82">
        <v>11</v>
      </c>
    </row>
    <row r="658" spans="3:26" s="48" customFormat="1" ht="168" customHeight="1" x14ac:dyDescent="0.25">
      <c r="C658" s="124" t="s">
        <v>2145</v>
      </c>
      <c r="D658" s="83" t="s">
        <v>172</v>
      </c>
      <c r="E658" s="82" t="s">
        <v>735</v>
      </c>
      <c r="F658" s="82" t="s">
        <v>736</v>
      </c>
      <c r="G658" s="82" t="s">
        <v>737</v>
      </c>
      <c r="H658" s="82" t="s">
        <v>738</v>
      </c>
      <c r="I658" s="83" t="s">
        <v>189</v>
      </c>
      <c r="J658" s="84">
        <v>1</v>
      </c>
      <c r="K658" s="83">
        <v>750000000</v>
      </c>
      <c r="L658" s="85" t="s">
        <v>177</v>
      </c>
      <c r="M658" s="82" t="s">
        <v>1829</v>
      </c>
      <c r="N658" s="83" t="s">
        <v>427</v>
      </c>
      <c r="O658" s="82"/>
      <c r="P658" s="82" t="s">
        <v>733</v>
      </c>
      <c r="Q658" s="82" t="s">
        <v>734</v>
      </c>
      <c r="R658" s="82"/>
      <c r="S658" s="82"/>
      <c r="T658" s="82"/>
      <c r="U658" s="88"/>
      <c r="V658" s="89">
        <v>2048617</v>
      </c>
      <c r="W658" s="89">
        <v>2048617</v>
      </c>
      <c r="X658" s="82"/>
      <c r="Y658" s="82">
        <v>2016</v>
      </c>
      <c r="Z658" s="82"/>
    </row>
    <row r="659" spans="3:26" s="48" customFormat="1" ht="168" customHeight="1" x14ac:dyDescent="0.25">
      <c r="C659" s="124" t="s">
        <v>753</v>
      </c>
      <c r="D659" s="83" t="s">
        <v>172</v>
      </c>
      <c r="E659" s="82" t="s">
        <v>735</v>
      </c>
      <c r="F659" s="82" t="s">
        <v>736</v>
      </c>
      <c r="G659" s="82" t="s">
        <v>737</v>
      </c>
      <c r="H659" s="82" t="s">
        <v>739</v>
      </c>
      <c r="I659" s="83" t="s">
        <v>189</v>
      </c>
      <c r="J659" s="84">
        <v>1</v>
      </c>
      <c r="K659" s="83">
        <v>750000000</v>
      </c>
      <c r="L659" s="85" t="s">
        <v>177</v>
      </c>
      <c r="M659" s="82" t="s">
        <v>731</v>
      </c>
      <c r="N659" s="83" t="s">
        <v>740</v>
      </c>
      <c r="O659" s="82"/>
      <c r="P659" s="82" t="s">
        <v>733</v>
      </c>
      <c r="Q659" s="82" t="s">
        <v>734</v>
      </c>
      <c r="R659" s="82"/>
      <c r="S659" s="82"/>
      <c r="T659" s="82"/>
      <c r="U659" s="88"/>
      <c r="V659" s="89">
        <v>0</v>
      </c>
      <c r="W659" s="89">
        <v>0</v>
      </c>
      <c r="X659" s="82"/>
      <c r="Y659" s="82">
        <v>2016</v>
      </c>
      <c r="Z659" s="82">
        <v>11</v>
      </c>
    </row>
    <row r="660" spans="3:26" s="48" customFormat="1" ht="168" customHeight="1" x14ac:dyDescent="0.25">
      <c r="C660" s="124" t="s">
        <v>2146</v>
      </c>
      <c r="D660" s="83" t="s">
        <v>172</v>
      </c>
      <c r="E660" s="82" t="s">
        <v>735</v>
      </c>
      <c r="F660" s="82" t="s">
        <v>736</v>
      </c>
      <c r="G660" s="82" t="s">
        <v>737</v>
      </c>
      <c r="H660" s="82" t="s">
        <v>739</v>
      </c>
      <c r="I660" s="83" t="s">
        <v>189</v>
      </c>
      <c r="J660" s="84">
        <v>1</v>
      </c>
      <c r="K660" s="83">
        <v>750000000</v>
      </c>
      <c r="L660" s="85" t="s">
        <v>177</v>
      </c>
      <c r="M660" s="82" t="s">
        <v>1829</v>
      </c>
      <c r="N660" s="83" t="s">
        <v>740</v>
      </c>
      <c r="O660" s="82"/>
      <c r="P660" s="82" t="s">
        <v>733</v>
      </c>
      <c r="Q660" s="82" t="s">
        <v>734</v>
      </c>
      <c r="R660" s="82"/>
      <c r="S660" s="82"/>
      <c r="T660" s="82"/>
      <c r="U660" s="88"/>
      <c r="V660" s="89">
        <v>580676</v>
      </c>
      <c r="W660" s="89">
        <v>580676</v>
      </c>
      <c r="X660" s="82"/>
      <c r="Y660" s="82">
        <v>2016</v>
      </c>
      <c r="Z660" s="82"/>
    </row>
    <row r="661" spans="3:26" s="48" customFormat="1" ht="168" customHeight="1" x14ac:dyDescent="0.25">
      <c r="C661" s="124" t="s">
        <v>754</v>
      </c>
      <c r="D661" s="83" t="s">
        <v>172</v>
      </c>
      <c r="E661" s="82" t="s">
        <v>735</v>
      </c>
      <c r="F661" s="82" t="s">
        <v>736</v>
      </c>
      <c r="G661" s="82" t="s">
        <v>737</v>
      </c>
      <c r="H661" s="82" t="s">
        <v>741</v>
      </c>
      <c r="I661" s="83" t="s">
        <v>189</v>
      </c>
      <c r="J661" s="84">
        <v>1</v>
      </c>
      <c r="K661" s="83">
        <v>750000000</v>
      </c>
      <c r="L661" s="85" t="s">
        <v>177</v>
      </c>
      <c r="M661" s="82" t="s">
        <v>718</v>
      </c>
      <c r="N661" s="83" t="s">
        <v>429</v>
      </c>
      <c r="O661" s="82"/>
      <c r="P661" s="82" t="s">
        <v>742</v>
      </c>
      <c r="Q661" s="82" t="s">
        <v>734</v>
      </c>
      <c r="R661" s="82"/>
      <c r="S661" s="82"/>
      <c r="T661" s="82"/>
      <c r="U661" s="88"/>
      <c r="V661" s="89">
        <v>0</v>
      </c>
      <c r="W661" s="89">
        <v>0</v>
      </c>
      <c r="X661" s="82"/>
      <c r="Y661" s="82">
        <v>2016</v>
      </c>
      <c r="Z661" s="82">
        <v>11</v>
      </c>
    </row>
    <row r="662" spans="3:26" s="48" customFormat="1" ht="168" customHeight="1" x14ac:dyDescent="0.25">
      <c r="C662" s="124" t="s">
        <v>2147</v>
      </c>
      <c r="D662" s="83" t="s">
        <v>172</v>
      </c>
      <c r="E662" s="82" t="s">
        <v>735</v>
      </c>
      <c r="F662" s="82" t="s">
        <v>736</v>
      </c>
      <c r="G662" s="82" t="s">
        <v>737</v>
      </c>
      <c r="H662" s="82" t="s">
        <v>741</v>
      </c>
      <c r="I662" s="83" t="s">
        <v>189</v>
      </c>
      <c r="J662" s="84">
        <v>1</v>
      </c>
      <c r="K662" s="83">
        <v>750000000</v>
      </c>
      <c r="L662" s="85" t="s">
        <v>177</v>
      </c>
      <c r="M662" s="82" t="s">
        <v>2148</v>
      </c>
      <c r="N662" s="83" t="s">
        <v>429</v>
      </c>
      <c r="O662" s="82"/>
      <c r="P662" s="82" t="s">
        <v>742</v>
      </c>
      <c r="Q662" s="82" t="s">
        <v>734</v>
      </c>
      <c r="R662" s="82"/>
      <c r="S662" s="82"/>
      <c r="T662" s="82"/>
      <c r="U662" s="88"/>
      <c r="V662" s="89">
        <v>2013519</v>
      </c>
      <c r="W662" s="89">
        <v>2013519</v>
      </c>
      <c r="X662" s="82"/>
      <c r="Y662" s="82">
        <v>2016</v>
      </c>
      <c r="Z662" s="82"/>
    </row>
    <row r="663" spans="3:26" s="48" customFormat="1" ht="168" customHeight="1" x14ac:dyDescent="0.25">
      <c r="C663" s="124" t="s">
        <v>755</v>
      </c>
      <c r="D663" s="83" t="s">
        <v>172</v>
      </c>
      <c r="E663" s="82" t="s">
        <v>735</v>
      </c>
      <c r="F663" s="82" t="s">
        <v>736</v>
      </c>
      <c r="G663" s="82" t="s">
        <v>737</v>
      </c>
      <c r="H663" s="82" t="s">
        <v>743</v>
      </c>
      <c r="I663" s="83" t="s">
        <v>189</v>
      </c>
      <c r="J663" s="84">
        <v>1</v>
      </c>
      <c r="K663" s="83">
        <v>750000000</v>
      </c>
      <c r="L663" s="85" t="s">
        <v>177</v>
      </c>
      <c r="M663" s="82" t="s">
        <v>718</v>
      </c>
      <c r="N663" s="83" t="s">
        <v>429</v>
      </c>
      <c r="O663" s="82"/>
      <c r="P663" s="82" t="s">
        <v>742</v>
      </c>
      <c r="Q663" s="82" t="s">
        <v>734</v>
      </c>
      <c r="R663" s="82"/>
      <c r="S663" s="82"/>
      <c r="T663" s="82"/>
      <c r="U663" s="88"/>
      <c r="V663" s="89">
        <v>0</v>
      </c>
      <c r="W663" s="89">
        <v>0</v>
      </c>
      <c r="X663" s="82"/>
      <c r="Y663" s="82">
        <v>2016</v>
      </c>
      <c r="Z663" s="82">
        <v>11</v>
      </c>
    </row>
    <row r="664" spans="3:26" s="48" customFormat="1" ht="168" customHeight="1" x14ac:dyDescent="0.25">
      <c r="C664" s="124" t="s">
        <v>2149</v>
      </c>
      <c r="D664" s="83" t="s">
        <v>172</v>
      </c>
      <c r="E664" s="82" t="s">
        <v>735</v>
      </c>
      <c r="F664" s="82" t="s">
        <v>736</v>
      </c>
      <c r="G664" s="82" t="s">
        <v>737</v>
      </c>
      <c r="H664" s="82" t="s">
        <v>743</v>
      </c>
      <c r="I664" s="83" t="s">
        <v>189</v>
      </c>
      <c r="J664" s="84">
        <v>1</v>
      </c>
      <c r="K664" s="83">
        <v>750000000</v>
      </c>
      <c r="L664" s="85" t="s">
        <v>177</v>
      </c>
      <c r="M664" s="82" t="s">
        <v>2148</v>
      </c>
      <c r="N664" s="83" t="s">
        <v>429</v>
      </c>
      <c r="O664" s="82"/>
      <c r="P664" s="82" t="s">
        <v>742</v>
      </c>
      <c r="Q664" s="82" t="s">
        <v>734</v>
      </c>
      <c r="R664" s="82"/>
      <c r="S664" s="82"/>
      <c r="T664" s="82"/>
      <c r="U664" s="88"/>
      <c r="V664" s="89">
        <v>635701</v>
      </c>
      <c r="W664" s="89">
        <v>635701</v>
      </c>
      <c r="X664" s="82"/>
      <c r="Y664" s="82">
        <v>2016</v>
      </c>
      <c r="Z664" s="82"/>
    </row>
    <row r="665" spans="3:26" s="48" customFormat="1" ht="168" customHeight="1" x14ac:dyDescent="0.25">
      <c r="C665" s="124" t="s">
        <v>756</v>
      </c>
      <c r="D665" s="83" t="s">
        <v>172</v>
      </c>
      <c r="E665" s="82" t="s">
        <v>664</v>
      </c>
      <c r="F665" s="82" t="s">
        <v>665</v>
      </c>
      <c r="G665" s="82" t="s">
        <v>666</v>
      </c>
      <c r="H665" s="82" t="s">
        <v>744</v>
      </c>
      <c r="I665" s="83" t="s">
        <v>189</v>
      </c>
      <c r="J665" s="84">
        <v>1</v>
      </c>
      <c r="K665" s="83">
        <v>750000000</v>
      </c>
      <c r="L665" s="85" t="s">
        <v>177</v>
      </c>
      <c r="M665" s="82" t="s">
        <v>745</v>
      </c>
      <c r="N665" s="83" t="s">
        <v>330</v>
      </c>
      <c r="O665" s="82"/>
      <c r="P665" s="82" t="s">
        <v>746</v>
      </c>
      <c r="Q665" s="82" t="s">
        <v>405</v>
      </c>
      <c r="R665" s="82"/>
      <c r="S665" s="82"/>
      <c r="T665" s="82"/>
      <c r="U665" s="88"/>
      <c r="V665" s="89">
        <f>W665/1.12</f>
        <v>578571.42857142852</v>
      </c>
      <c r="W665" s="89">
        <v>648000</v>
      </c>
      <c r="X665" s="82"/>
      <c r="Y665" s="82">
        <v>2016</v>
      </c>
      <c r="Z665" s="82"/>
    </row>
    <row r="666" spans="3:26" s="48" customFormat="1" ht="168" customHeight="1" x14ac:dyDescent="0.25">
      <c r="C666" s="124" t="s">
        <v>757</v>
      </c>
      <c r="D666" s="83" t="s">
        <v>172</v>
      </c>
      <c r="E666" s="82" t="s">
        <v>664</v>
      </c>
      <c r="F666" s="82" t="s">
        <v>665</v>
      </c>
      <c r="G666" s="82" t="s">
        <v>666</v>
      </c>
      <c r="H666" s="82" t="s">
        <v>747</v>
      </c>
      <c r="I666" s="83" t="s">
        <v>189</v>
      </c>
      <c r="J666" s="84">
        <v>1</v>
      </c>
      <c r="K666" s="83">
        <v>750000000</v>
      </c>
      <c r="L666" s="85" t="s">
        <v>177</v>
      </c>
      <c r="M666" s="82" t="s">
        <v>746</v>
      </c>
      <c r="N666" s="83" t="s">
        <v>330</v>
      </c>
      <c r="O666" s="82"/>
      <c r="P666" s="82" t="s">
        <v>748</v>
      </c>
      <c r="Q666" s="82" t="s">
        <v>405</v>
      </c>
      <c r="R666" s="82"/>
      <c r="S666" s="82"/>
      <c r="T666" s="82"/>
      <c r="U666" s="88"/>
      <c r="V666" s="89">
        <v>0</v>
      </c>
      <c r="W666" s="89">
        <v>0</v>
      </c>
      <c r="X666" s="82"/>
      <c r="Y666" s="82">
        <v>2016</v>
      </c>
      <c r="Z666" s="82">
        <v>11</v>
      </c>
    </row>
    <row r="667" spans="3:26" s="48" customFormat="1" ht="168" customHeight="1" x14ac:dyDescent="0.25">
      <c r="C667" s="124" t="s">
        <v>2155</v>
      </c>
      <c r="D667" s="83" t="s">
        <v>172</v>
      </c>
      <c r="E667" s="82" t="s">
        <v>664</v>
      </c>
      <c r="F667" s="82" t="s">
        <v>665</v>
      </c>
      <c r="G667" s="82" t="s">
        <v>666</v>
      </c>
      <c r="H667" s="82" t="s">
        <v>747</v>
      </c>
      <c r="I667" s="83" t="s">
        <v>189</v>
      </c>
      <c r="J667" s="84">
        <v>1</v>
      </c>
      <c r="K667" s="83">
        <v>750000000</v>
      </c>
      <c r="L667" s="85" t="s">
        <v>177</v>
      </c>
      <c r="M667" s="82" t="s">
        <v>1829</v>
      </c>
      <c r="N667" s="83" t="s">
        <v>330</v>
      </c>
      <c r="O667" s="82"/>
      <c r="P667" s="82" t="s">
        <v>748</v>
      </c>
      <c r="Q667" s="82" t="s">
        <v>405</v>
      </c>
      <c r="R667" s="82"/>
      <c r="S667" s="82"/>
      <c r="T667" s="82"/>
      <c r="U667" s="88"/>
      <c r="V667" s="89">
        <v>650560</v>
      </c>
      <c r="W667" s="89">
        <v>728627.19999999995</v>
      </c>
      <c r="X667" s="82"/>
      <c r="Y667" s="82">
        <v>2016</v>
      </c>
      <c r="Z667" s="82"/>
    </row>
    <row r="668" spans="3:26" s="48" customFormat="1" ht="168" customHeight="1" x14ac:dyDescent="0.25">
      <c r="C668" s="124" t="s">
        <v>758</v>
      </c>
      <c r="D668" s="83" t="s">
        <v>172</v>
      </c>
      <c r="E668" s="82" t="s">
        <v>664</v>
      </c>
      <c r="F668" s="82" t="s">
        <v>665</v>
      </c>
      <c r="G668" s="82" t="s">
        <v>666</v>
      </c>
      <c r="H668" s="82" t="s">
        <v>749</v>
      </c>
      <c r="I668" s="83" t="s">
        <v>189</v>
      </c>
      <c r="J668" s="84">
        <v>1</v>
      </c>
      <c r="K668" s="83">
        <v>750000000</v>
      </c>
      <c r="L668" s="85" t="s">
        <v>177</v>
      </c>
      <c r="M668" s="82" t="s">
        <v>731</v>
      </c>
      <c r="N668" s="83" t="s">
        <v>330</v>
      </c>
      <c r="O668" s="82"/>
      <c r="P668" s="82" t="s">
        <v>750</v>
      </c>
      <c r="Q668" s="82" t="s">
        <v>405</v>
      </c>
      <c r="R668" s="82"/>
      <c r="S668" s="82"/>
      <c r="T668" s="82"/>
      <c r="U668" s="88"/>
      <c r="V668" s="89">
        <v>0</v>
      </c>
      <c r="W668" s="89">
        <f>V668*1.12</f>
        <v>0</v>
      </c>
      <c r="X668" s="82"/>
      <c r="Y668" s="82">
        <v>2016</v>
      </c>
      <c r="Z668" s="82">
        <v>11</v>
      </c>
    </row>
    <row r="669" spans="3:26" s="48" customFormat="1" ht="168" customHeight="1" x14ac:dyDescent="0.25">
      <c r="C669" s="124" t="s">
        <v>2150</v>
      </c>
      <c r="D669" s="83" t="s">
        <v>172</v>
      </c>
      <c r="E669" s="82" t="s">
        <v>664</v>
      </c>
      <c r="F669" s="82" t="s">
        <v>665</v>
      </c>
      <c r="G669" s="82" t="s">
        <v>666</v>
      </c>
      <c r="H669" s="82" t="s">
        <v>749</v>
      </c>
      <c r="I669" s="83" t="s">
        <v>189</v>
      </c>
      <c r="J669" s="84">
        <v>1</v>
      </c>
      <c r="K669" s="83">
        <v>750000000</v>
      </c>
      <c r="L669" s="85" t="s">
        <v>177</v>
      </c>
      <c r="M669" s="82" t="s">
        <v>1829</v>
      </c>
      <c r="N669" s="83" t="s">
        <v>330</v>
      </c>
      <c r="O669" s="82"/>
      <c r="P669" s="82" t="s">
        <v>750</v>
      </c>
      <c r="Q669" s="82" t="s">
        <v>405</v>
      </c>
      <c r="R669" s="82"/>
      <c r="S669" s="82"/>
      <c r="T669" s="82"/>
      <c r="U669" s="88"/>
      <c r="V669" s="89">
        <v>331700</v>
      </c>
      <c r="W669" s="89">
        <f>V669*1.12</f>
        <v>371504.00000000006</v>
      </c>
      <c r="X669" s="82"/>
      <c r="Y669" s="82">
        <v>2016</v>
      </c>
      <c r="Z669" s="82"/>
    </row>
    <row r="670" spans="3:26" s="48" customFormat="1" ht="168" customHeight="1" x14ac:dyDescent="0.25">
      <c r="C670" s="124" t="s">
        <v>773</v>
      </c>
      <c r="D670" s="63" t="s">
        <v>501</v>
      </c>
      <c r="E670" s="248" t="s">
        <v>664</v>
      </c>
      <c r="F670" s="195" t="s">
        <v>665</v>
      </c>
      <c r="G670" s="63" t="s">
        <v>666</v>
      </c>
      <c r="H670" s="63" t="s">
        <v>759</v>
      </c>
      <c r="I670" s="267" t="s">
        <v>189</v>
      </c>
      <c r="J670" s="199">
        <v>0.95499999999999996</v>
      </c>
      <c r="K670" s="208">
        <v>750000000</v>
      </c>
      <c r="L670" s="63" t="s">
        <v>598</v>
      </c>
      <c r="M670" s="267" t="s">
        <v>241</v>
      </c>
      <c r="N670" s="63" t="s">
        <v>760</v>
      </c>
      <c r="O670" s="210"/>
      <c r="P670" s="208" t="s">
        <v>761</v>
      </c>
      <c r="Q670" s="208" t="s">
        <v>762</v>
      </c>
      <c r="R670" s="269"/>
      <c r="S670" s="249"/>
      <c r="T670" s="249"/>
      <c r="U670" s="249"/>
      <c r="V670" s="249">
        <v>0</v>
      </c>
      <c r="W670" s="249">
        <v>0</v>
      </c>
      <c r="X670" s="300"/>
      <c r="Y670" s="74">
        <v>2016</v>
      </c>
      <c r="Z670" s="195" t="s">
        <v>1171</v>
      </c>
    </row>
    <row r="671" spans="3:26" s="48" customFormat="1" ht="168" customHeight="1" x14ac:dyDescent="0.25">
      <c r="C671" s="207" t="s">
        <v>1715</v>
      </c>
      <c r="D671" s="49" t="s">
        <v>501</v>
      </c>
      <c r="E671" s="434" t="s">
        <v>664</v>
      </c>
      <c r="F671" s="434" t="s">
        <v>665</v>
      </c>
      <c r="G671" s="435" t="s">
        <v>666</v>
      </c>
      <c r="H671" s="435" t="s">
        <v>759</v>
      </c>
      <c r="I671" s="54" t="s">
        <v>189</v>
      </c>
      <c r="J671" s="55">
        <v>0.96</v>
      </c>
      <c r="K671" s="49">
        <v>750000000</v>
      </c>
      <c r="L671" s="56" t="s">
        <v>598</v>
      </c>
      <c r="M671" s="54" t="s">
        <v>766</v>
      </c>
      <c r="N671" s="49" t="s">
        <v>760</v>
      </c>
      <c r="O671" s="49"/>
      <c r="P671" s="54" t="s">
        <v>243</v>
      </c>
      <c r="Q671" s="49" t="s">
        <v>762</v>
      </c>
      <c r="R671" s="49"/>
      <c r="S671" s="224"/>
      <c r="T671" s="434"/>
      <c r="U671" s="436"/>
      <c r="V671" s="436">
        <v>0</v>
      </c>
      <c r="W671" s="436">
        <f>V671*1.12</f>
        <v>0</v>
      </c>
      <c r="X671" s="224"/>
      <c r="Y671" s="437">
        <v>2016</v>
      </c>
      <c r="Z671" s="49" t="s">
        <v>2241</v>
      </c>
    </row>
    <row r="672" spans="3:26" s="48" customFormat="1" ht="168" customHeight="1" x14ac:dyDescent="0.25">
      <c r="C672" s="207" t="s">
        <v>2242</v>
      </c>
      <c r="D672" s="49" t="s">
        <v>501</v>
      </c>
      <c r="E672" s="434" t="s">
        <v>664</v>
      </c>
      <c r="F672" s="434" t="s">
        <v>665</v>
      </c>
      <c r="G672" s="435" t="s">
        <v>666</v>
      </c>
      <c r="H672" s="435" t="s">
        <v>2243</v>
      </c>
      <c r="I672" s="54" t="s">
        <v>189</v>
      </c>
      <c r="J672" s="55">
        <v>1</v>
      </c>
      <c r="K672" s="49">
        <v>750000000</v>
      </c>
      <c r="L672" s="56" t="s">
        <v>598</v>
      </c>
      <c r="M672" s="54" t="s">
        <v>669</v>
      </c>
      <c r="N672" s="49" t="s">
        <v>760</v>
      </c>
      <c r="O672" s="49"/>
      <c r="P672" s="54" t="s">
        <v>2244</v>
      </c>
      <c r="Q672" s="49" t="s">
        <v>2245</v>
      </c>
      <c r="R672" s="49"/>
      <c r="S672" s="224"/>
      <c r="T672" s="434"/>
      <c r="U672" s="436"/>
      <c r="V672" s="436">
        <v>5880000</v>
      </c>
      <c r="W672" s="436">
        <f>V672*1.12</f>
        <v>6585600.0000000009</v>
      </c>
      <c r="X672" s="224"/>
      <c r="Y672" s="437">
        <v>2016</v>
      </c>
      <c r="Z672" s="49"/>
    </row>
    <row r="673" spans="3:26" s="48" customFormat="1" ht="168" customHeight="1" x14ac:dyDescent="0.25">
      <c r="C673" s="124" t="s">
        <v>774</v>
      </c>
      <c r="D673" s="63" t="s">
        <v>501</v>
      </c>
      <c r="E673" s="248" t="s">
        <v>664</v>
      </c>
      <c r="F673" s="195" t="s">
        <v>665</v>
      </c>
      <c r="G673" s="63" t="s">
        <v>666</v>
      </c>
      <c r="H673" s="63" t="s">
        <v>759</v>
      </c>
      <c r="I673" s="267" t="s">
        <v>189</v>
      </c>
      <c r="J673" s="199">
        <v>0</v>
      </c>
      <c r="K673" s="208">
        <v>750000000</v>
      </c>
      <c r="L673" s="63" t="s">
        <v>598</v>
      </c>
      <c r="M673" s="267" t="s">
        <v>241</v>
      </c>
      <c r="N673" s="63" t="s">
        <v>763</v>
      </c>
      <c r="O673" s="210"/>
      <c r="P673" s="208" t="s">
        <v>761</v>
      </c>
      <c r="Q673" s="208" t="s">
        <v>762</v>
      </c>
      <c r="R673" s="269"/>
      <c r="S673" s="249"/>
      <c r="T673" s="249"/>
      <c r="U673" s="249"/>
      <c r="V673" s="249">
        <v>0</v>
      </c>
      <c r="W673" s="249">
        <v>0</v>
      </c>
      <c r="X673" s="300"/>
      <c r="Y673" s="74">
        <v>2016</v>
      </c>
      <c r="Z673" s="195" t="s">
        <v>1171</v>
      </c>
    </row>
    <row r="674" spans="3:26" s="48" customFormat="1" ht="168" customHeight="1" x14ac:dyDescent="0.25">
      <c r="C674" s="207" t="s">
        <v>1716</v>
      </c>
      <c r="D674" s="49" t="s">
        <v>501</v>
      </c>
      <c r="E674" s="434" t="s">
        <v>664</v>
      </c>
      <c r="F674" s="434" t="s">
        <v>665</v>
      </c>
      <c r="G674" s="435" t="s">
        <v>666</v>
      </c>
      <c r="H674" s="435" t="s">
        <v>759</v>
      </c>
      <c r="I674" s="54" t="s">
        <v>189</v>
      </c>
      <c r="J674" s="55">
        <v>0</v>
      </c>
      <c r="K674" s="49">
        <v>750000000</v>
      </c>
      <c r="L674" s="56" t="s">
        <v>598</v>
      </c>
      <c r="M674" s="54" t="s">
        <v>766</v>
      </c>
      <c r="N674" s="49" t="s">
        <v>763</v>
      </c>
      <c r="O674" s="49"/>
      <c r="P674" s="54" t="s">
        <v>243</v>
      </c>
      <c r="Q674" s="49" t="s">
        <v>762</v>
      </c>
      <c r="R674" s="49"/>
      <c r="S674" s="224"/>
      <c r="T674" s="434"/>
      <c r="U674" s="436"/>
      <c r="V674" s="436">
        <v>0</v>
      </c>
      <c r="W674" s="436">
        <v>0</v>
      </c>
      <c r="X674" s="224"/>
      <c r="Y674" s="437">
        <v>2016</v>
      </c>
      <c r="Z674" s="49">
        <v>11.14</v>
      </c>
    </row>
    <row r="675" spans="3:26" s="48" customFormat="1" ht="168" customHeight="1" x14ac:dyDescent="0.25">
      <c r="C675" s="207" t="s">
        <v>2246</v>
      </c>
      <c r="D675" s="49" t="s">
        <v>501</v>
      </c>
      <c r="E675" s="434" t="s">
        <v>664</v>
      </c>
      <c r="F675" s="434" t="s">
        <v>665</v>
      </c>
      <c r="G675" s="435" t="s">
        <v>666</v>
      </c>
      <c r="H675" s="435" t="s">
        <v>759</v>
      </c>
      <c r="I675" s="54" t="s">
        <v>189</v>
      </c>
      <c r="J675" s="55">
        <v>0</v>
      </c>
      <c r="K675" s="49">
        <v>750000000</v>
      </c>
      <c r="L675" s="56" t="s">
        <v>598</v>
      </c>
      <c r="M675" s="54" t="s">
        <v>1920</v>
      </c>
      <c r="N675" s="49" t="s">
        <v>763</v>
      </c>
      <c r="O675" s="49"/>
      <c r="P675" s="54" t="s">
        <v>2247</v>
      </c>
      <c r="Q675" s="49" t="s">
        <v>762</v>
      </c>
      <c r="R675" s="49"/>
      <c r="S675" s="224"/>
      <c r="T675" s="434"/>
      <c r="U675" s="436"/>
      <c r="V675" s="436">
        <v>1200000</v>
      </c>
      <c r="W675" s="436">
        <v>1200000</v>
      </c>
      <c r="X675" s="224"/>
      <c r="Y675" s="437">
        <v>2016</v>
      </c>
      <c r="Z675" s="49"/>
    </row>
    <row r="676" spans="3:26" s="48" customFormat="1" ht="168" customHeight="1" x14ac:dyDescent="0.25">
      <c r="C676" s="207" t="s">
        <v>775</v>
      </c>
      <c r="D676" s="49" t="s">
        <v>501</v>
      </c>
      <c r="E676" s="434" t="s">
        <v>664</v>
      </c>
      <c r="F676" s="434" t="s">
        <v>665</v>
      </c>
      <c r="G676" s="435" t="s">
        <v>666</v>
      </c>
      <c r="H676" s="435" t="s">
        <v>759</v>
      </c>
      <c r="I676" s="54" t="s">
        <v>189</v>
      </c>
      <c r="J676" s="55">
        <v>0</v>
      </c>
      <c r="K676" s="49">
        <v>750000000</v>
      </c>
      <c r="L676" s="56" t="s">
        <v>598</v>
      </c>
      <c r="M676" s="54" t="s">
        <v>1225</v>
      </c>
      <c r="N676" s="49" t="s">
        <v>764</v>
      </c>
      <c r="O676" s="49"/>
      <c r="P676" s="54" t="s">
        <v>1225</v>
      </c>
      <c r="Q676" s="49" t="s">
        <v>762</v>
      </c>
      <c r="R676" s="49"/>
      <c r="S676" s="224"/>
      <c r="T676" s="434"/>
      <c r="U676" s="436"/>
      <c r="V676" s="436">
        <v>0</v>
      </c>
      <c r="W676" s="436">
        <v>0</v>
      </c>
      <c r="X676" s="224"/>
      <c r="Y676" s="437">
        <v>2016</v>
      </c>
      <c r="Z676" s="49" t="s">
        <v>2248</v>
      </c>
    </row>
    <row r="677" spans="3:26" s="48" customFormat="1" ht="168" customHeight="1" x14ac:dyDescent="0.25">
      <c r="C677" s="207" t="s">
        <v>2249</v>
      </c>
      <c r="D677" s="49" t="s">
        <v>501</v>
      </c>
      <c r="E677" s="434" t="s">
        <v>664</v>
      </c>
      <c r="F677" s="434" t="s">
        <v>665</v>
      </c>
      <c r="G677" s="435" t="s">
        <v>666</v>
      </c>
      <c r="H677" s="435" t="s">
        <v>2250</v>
      </c>
      <c r="I677" s="54" t="s">
        <v>189</v>
      </c>
      <c r="J677" s="55">
        <v>0</v>
      </c>
      <c r="K677" s="49">
        <v>750000000</v>
      </c>
      <c r="L677" s="56" t="s">
        <v>598</v>
      </c>
      <c r="M677" s="54" t="s">
        <v>1920</v>
      </c>
      <c r="N677" s="49" t="s">
        <v>764</v>
      </c>
      <c r="O677" s="49"/>
      <c r="P677" s="54" t="s">
        <v>2251</v>
      </c>
      <c r="Q677" s="49" t="s">
        <v>762</v>
      </c>
      <c r="R677" s="49"/>
      <c r="S677" s="224"/>
      <c r="T677" s="434"/>
      <c r="U677" s="436"/>
      <c r="V677" s="436">
        <v>1600000</v>
      </c>
      <c r="W677" s="436">
        <v>1600000</v>
      </c>
      <c r="X677" s="224"/>
      <c r="Y677" s="437">
        <v>2016</v>
      </c>
      <c r="Z677" s="49"/>
    </row>
    <row r="678" spans="3:26" s="48" customFormat="1" ht="168" customHeight="1" x14ac:dyDescent="0.25">
      <c r="C678" s="124" t="s">
        <v>776</v>
      </c>
      <c r="D678" s="63" t="s">
        <v>501</v>
      </c>
      <c r="E678" s="248" t="s">
        <v>664</v>
      </c>
      <c r="F678" s="195" t="s">
        <v>665</v>
      </c>
      <c r="G678" s="63" t="s">
        <v>666</v>
      </c>
      <c r="H678" s="63" t="s">
        <v>765</v>
      </c>
      <c r="I678" s="267" t="s">
        <v>189</v>
      </c>
      <c r="J678" s="199">
        <v>1</v>
      </c>
      <c r="K678" s="208">
        <v>750000000</v>
      </c>
      <c r="L678" s="63" t="s">
        <v>598</v>
      </c>
      <c r="M678" s="267" t="s">
        <v>642</v>
      </c>
      <c r="N678" s="63" t="s">
        <v>330</v>
      </c>
      <c r="O678" s="210"/>
      <c r="P678" s="208" t="s">
        <v>766</v>
      </c>
      <c r="Q678" s="208" t="s">
        <v>762</v>
      </c>
      <c r="R678" s="269"/>
      <c r="S678" s="249"/>
      <c r="T678" s="249"/>
      <c r="U678" s="249"/>
      <c r="V678" s="249">
        <v>0</v>
      </c>
      <c r="W678" s="249">
        <v>0</v>
      </c>
      <c r="X678" s="300"/>
      <c r="Y678" s="74">
        <v>2016</v>
      </c>
      <c r="Z678" s="195" t="s">
        <v>1171</v>
      </c>
    </row>
    <row r="679" spans="3:26" s="48" customFormat="1" ht="168" customHeight="1" x14ac:dyDescent="0.25">
      <c r="C679" s="207" t="s">
        <v>1717</v>
      </c>
      <c r="D679" s="49" t="s">
        <v>501</v>
      </c>
      <c r="E679" s="434" t="s">
        <v>664</v>
      </c>
      <c r="F679" s="434" t="s">
        <v>665</v>
      </c>
      <c r="G679" s="435" t="s">
        <v>666</v>
      </c>
      <c r="H679" s="435" t="s">
        <v>765</v>
      </c>
      <c r="I679" s="54" t="s">
        <v>189</v>
      </c>
      <c r="J679" s="55">
        <v>1</v>
      </c>
      <c r="K679" s="49">
        <v>750000000</v>
      </c>
      <c r="L679" s="56" t="s">
        <v>598</v>
      </c>
      <c r="M679" s="54" t="s">
        <v>766</v>
      </c>
      <c r="N679" s="49" t="s">
        <v>330</v>
      </c>
      <c r="O679" s="49"/>
      <c r="P679" s="54" t="s">
        <v>946</v>
      </c>
      <c r="Q679" s="49" t="s">
        <v>762</v>
      </c>
      <c r="R679" s="49"/>
      <c r="S679" s="224"/>
      <c r="T679" s="434"/>
      <c r="U679" s="436"/>
      <c r="V679" s="436">
        <v>0</v>
      </c>
      <c r="W679" s="436">
        <v>0</v>
      </c>
      <c r="X679" s="224"/>
      <c r="Y679" s="437">
        <v>2016</v>
      </c>
      <c r="Z679" s="49">
        <v>11.14</v>
      </c>
    </row>
    <row r="680" spans="3:26" s="48" customFormat="1" ht="168" customHeight="1" x14ac:dyDescent="0.25">
      <c r="C680" s="207" t="s">
        <v>2252</v>
      </c>
      <c r="D680" s="49" t="s">
        <v>501</v>
      </c>
      <c r="E680" s="434" t="s">
        <v>664</v>
      </c>
      <c r="F680" s="434" t="s">
        <v>665</v>
      </c>
      <c r="G680" s="435" t="s">
        <v>666</v>
      </c>
      <c r="H680" s="435" t="s">
        <v>765</v>
      </c>
      <c r="I680" s="54" t="s">
        <v>189</v>
      </c>
      <c r="J680" s="55">
        <v>1</v>
      </c>
      <c r="K680" s="49">
        <v>750000000</v>
      </c>
      <c r="L680" s="56" t="s">
        <v>598</v>
      </c>
      <c r="M680" s="54" t="s">
        <v>1920</v>
      </c>
      <c r="N680" s="49" t="s">
        <v>330</v>
      </c>
      <c r="O680" s="49"/>
      <c r="P680" s="54" t="s">
        <v>2253</v>
      </c>
      <c r="Q680" s="49" t="s">
        <v>762</v>
      </c>
      <c r="R680" s="49"/>
      <c r="S680" s="224"/>
      <c r="T680" s="434"/>
      <c r="U680" s="436"/>
      <c r="V680" s="436">
        <v>2063055.36</v>
      </c>
      <c r="W680" s="436">
        <v>2310622</v>
      </c>
      <c r="X680" s="224"/>
      <c r="Y680" s="437">
        <v>2016</v>
      </c>
      <c r="Z680" s="49"/>
    </row>
    <row r="681" spans="3:26" s="48" customFormat="1" ht="168" customHeight="1" x14ac:dyDescent="0.25">
      <c r="C681" s="124" t="s">
        <v>777</v>
      </c>
      <c r="D681" s="63" t="s">
        <v>501</v>
      </c>
      <c r="E681" s="248" t="s">
        <v>365</v>
      </c>
      <c r="F681" s="63" t="s">
        <v>767</v>
      </c>
      <c r="G681" s="63" t="s">
        <v>366</v>
      </c>
      <c r="H681" s="63" t="s">
        <v>768</v>
      </c>
      <c r="I681" s="70" t="s">
        <v>201</v>
      </c>
      <c r="J681" s="71">
        <v>1</v>
      </c>
      <c r="K681" s="208">
        <v>750000000</v>
      </c>
      <c r="L681" s="63" t="s">
        <v>598</v>
      </c>
      <c r="M681" s="70" t="s">
        <v>769</v>
      </c>
      <c r="N681" s="63" t="s">
        <v>330</v>
      </c>
      <c r="O681" s="73"/>
      <c r="P681" s="208" t="s">
        <v>761</v>
      </c>
      <c r="Q681" s="208" t="s">
        <v>373</v>
      </c>
      <c r="R681" s="74"/>
      <c r="S681" s="77"/>
      <c r="T681" s="77"/>
      <c r="U681" s="77"/>
      <c r="V681" s="73">
        <v>0</v>
      </c>
      <c r="W681" s="249">
        <v>0</v>
      </c>
      <c r="X681" s="74"/>
      <c r="Y681" s="74">
        <v>2016</v>
      </c>
      <c r="Z681" s="63">
        <v>11.14</v>
      </c>
    </row>
    <row r="682" spans="3:26" s="48" customFormat="1" ht="168" customHeight="1" x14ac:dyDescent="0.25">
      <c r="C682" s="124" t="s">
        <v>1153</v>
      </c>
      <c r="D682" s="63" t="s">
        <v>501</v>
      </c>
      <c r="E682" s="248" t="s">
        <v>365</v>
      </c>
      <c r="F682" s="63" t="s">
        <v>767</v>
      </c>
      <c r="G682" s="63" t="s">
        <v>366</v>
      </c>
      <c r="H682" s="63" t="s">
        <v>768</v>
      </c>
      <c r="I682" s="70" t="s">
        <v>201</v>
      </c>
      <c r="J682" s="71">
        <v>1</v>
      </c>
      <c r="K682" s="208">
        <v>750000000</v>
      </c>
      <c r="L682" s="63" t="s">
        <v>598</v>
      </c>
      <c r="M682" s="70" t="s">
        <v>241</v>
      </c>
      <c r="N682" s="63" t="s">
        <v>330</v>
      </c>
      <c r="O682" s="73"/>
      <c r="P682" s="208" t="s">
        <v>254</v>
      </c>
      <c r="Q682" s="208" t="s">
        <v>373</v>
      </c>
      <c r="R682" s="74"/>
      <c r="S682" s="77"/>
      <c r="T682" s="77"/>
      <c r="U682" s="77"/>
      <c r="V682" s="73">
        <v>2450000</v>
      </c>
      <c r="W682" s="249">
        <f>V682*1.12</f>
        <v>2744000.0000000005</v>
      </c>
      <c r="X682" s="74"/>
      <c r="Y682" s="74">
        <v>2016</v>
      </c>
      <c r="Z682" s="386"/>
    </row>
    <row r="683" spans="3:26" s="48" customFormat="1" ht="168" customHeight="1" x14ac:dyDescent="0.25">
      <c r="C683" s="124" t="s">
        <v>778</v>
      </c>
      <c r="D683" s="63" t="s">
        <v>501</v>
      </c>
      <c r="E683" s="248" t="s">
        <v>770</v>
      </c>
      <c r="F683" s="63" t="s">
        <v>1154</v>
      </c>
      <c r="G683" s="63" t="s">
        <v>1154</v>
      </c>
      <c r="H683" s="63"/>
      <c r="I683" s="70" t="s">
        <v>176</v>
      </c>
      <c r="J683" s="71">
        <v>1</v>
      </c>
      <c r="K683" s="63">
        <v>750000000</v>
      </c>
      <c r="L683" s="63" t="s">
        <v>598</v>
      </c>
      <c r="M683" s="70" t="s">
        <v>769</v>
      </c>
      <c r="N683" s="63" t="s">
        <v>760</v>
      </c>
      <c r="O683" s="73"/>
      <c r="P683" s="73" t="s">
        <v>771</v>
      </c>
      <c r="Q683" s="63" t="s">
        <v>772</v>
      </c>
      <c r="R683" s="74"/>
      <c r="S683" s="77"/>
      <c r="T683" s="77"/>
      <c r="U683" s="77"/>
      <c r="V683" s="73">
        <v>0</v>
      </c>
      <c r="W683" s="73">
        <v>0</v>
      </c>
      <c r="X683" s="74"/>
      <c r="Y683" s="74">
        <v>2016</v>
      </c>
      <c r="Z683" s="63">
        <v>11.14</v>
      </c>
    </row>
    <row r="684" spans="3:26" s="48" customFormat="1" ht="168" customHeight="1" x14ac:dyDescent="0.25">
      <c r="C684" s="124" t="s">
        <v>1155</v>
      </c>
      <c r="D684" s="63" t="s">
        <v>501</v>
      </c>
      <c r="E684" s="248" t="s">
        <v>770</v>
      </c>
      <c r="F684" s="63" t="s">
        <v>1154</v>
      </c>
      <c r="G684" s="63" t="s">
        <v>1154</v>
      </c>
      <c r="H684" s="63"/>
      <c r="I684" s="70" t="s">
        <v>176</v>
      </c>
      <c r="J684" s="71">
        <v>1</v>
      </c>
      <c r="K684" s="63">
        <v>750000000</v>
      </c>
      <c r="L684" s="63" t="s">
        <v>598</v>
      </c>
      <c r="M684" s="70" t="s">
        <v>331</v>
      </c>
      <c r="N684" s="63" t="s">
        <v>760</v>
      </c>
      <c r="O684" s="73"/>
      <c r="P684" s="208" t="s">
        <v>1169</v>
      </c>
      <c r="Q684" s="63" t="s">
        <v>772</v>
      </c>
      <c r="R684" s="74"/>
      <c r="S684" s="77"/>
      <c r="T684" s="77"/>
      <c r="U684" s="77"/>
      <c r="V684" s="73">
        <v>0</v>
      </c>
      <c r="W684" s="73">
        <v>0</v>
      </c>
      <c r="X684" s="74"/>
      <c r="Y684" s="74">
        <v>2016</v>
      </c>
      <c r="Z684" s="180">
        <v>20.21</v>
      </c>
    </row>
    <row r="685" spans="3:26" s="48" customFormat="1" ht="168" customHeight="1" x14ac:dyDescent="0.25">
      <c r="C685" s="124" t="s">
        <v>1170</v>
      </c>
      <c r="D685" s="63" t="s">
        <v>501</v>
      </c>
      <c r="E685" s="248" t="s">
        <v>770</v>
      </c>
      <c r="F685" s="63" t="s">
        <v>1154</v>
      </c>
      <c r="G685" s="63" t="s">
        <v>1154</v>
      </c>
      <c r="H685" s="63"/>
      <c r="I685" s="70" t="s">
        <v>176</v>
      </c>
      <c r="J685" s="71">
        <v>1</v>
      </c>
      <c r="K685" s="63">
        <v>750000000</v>
      </c>
      <c r="L685" s="63" t="s">
        <v>598</v>
      </c>
      <c r="M685" s="70" t="s">
        <v>331</v>
      </c>
      <c r="N685" s="63" t="s">
        <v>760</v>
      </c>
      <c r="O685" s="73"/>
      <c r="P685" s="208" t="s">
        <v>1169</v>
      </c>
      <c r="Q685" s="63" t="s">
        <v>772</v>
      </c>
      <c r="R685" s="74"/>
      <c r="S685" s="77"/>
      <c r="T685" s="77"/>
      <c r="U685" s="77"/>
      <c r="V685" s="73">
        <v>0</v>
      </c>
      <c r="W685" s="73">
        <v>0</v>
      </c>
      <c r="X685" s="74"/>
      <c r="Y685" s="74">
        <v>2016</v>
      </c>
      <c r="Z685" s="180">
        <v>11.14</v>
      </c>
    </row>
    <row r="686" spans="3:26" s="48" customFormat="1" ht="168" customHeight="1" x14ac:dyDescent="0.25">
      <c r="C686" s="124" t="s">
        <v>1718</v>
      </c>
      <c r="D686" s="63" t="s">
        <v>501</v>
      </c>
      <c r="E686" s="248" t="s">
        <v>770</v>
      </c>
      <c r="F686" s="63" t="s">
        <v>1154</v>
      </c>
      <c r="G686" s="63" t="s">
        <v>1154</v>
      </c>
      <c r="H686" s="63"/>
      <c r="I686" s="70" t="s">
        <v>176</v>
      </c>
      <c r="J686" s="71">
        <v>1</v>
      </c>
      <c r="K686" s="63">
        <v>750000000</v>
      </c>
      <c r="L686" s="63" t="s">
        <v>598</v>
      </c>
      <c r="M686" s="70" t="s">
        <v>766</v>
      </c>
      <c r="N686" s="63" t="s">
        <v>760</v>
      </c>
      <c r="O686" s="73"/>
      <c r="P686" s="208" t="s">
        <v>1824</v>
      </c>
      <c r="Q686" s="63" t="s">
        <v>772</v>
      </c>
      <c r="R686" s="74"/>
      <c r="S686" s="77"/>
      <c r="T686" s="77"/>
      <c r="U686" s="77"/>
      <c r="V686" s="73">
        <v>0</v>
      </c>
      <c r="W686" s="73">
        <v>0</v>
      </c>
      <c r="X686" s="74"/>
      <c r="Y686" s="74">
        <v>2016</v>
      </c>
      <c r="Z686" s="180" t="s">
        <v>1739</v>
      </c>
    </row>
    <row r="687" spans="3:26" s="48" customFormat="1" ht="168" customHeight="1" x14ac:dyDescent="0.25">
      <c r="C687" s="124" t="s">
        <v>1823</v>
      </c>
      <c r="D687" s="63" t="s">
        <v>501</v>
      </c>
      <c r="E687" s="248" t="s">
        <v>770</v>
      </c>
      <c r="F687" s="63" t="s">
        <v>1154</v>
      </c>
      <c r="G687" s="63" t="s">
        <v>1154</v>
      </c>
      <c r="H687" s="63"/>
      <c r="I687" s="70" t="s">
        <v>176</v>
      </c>
      <c r="J687" s="71">
        <v>1</v>
      </c>
      <c r="K687" s="63">
        <v>750000000</v>
      </c>
      <c r="L687" s="63" t="s">
        <v>598</v>
      </c>
      <c r="M687" s="70" t="s">
        <v>1796</v>
      </c>
      <c r="N687" s="63" t="s">
        <v>760</v>
      </c>
      <c r="O687" s="73"/>
      <c r="P687" s="208" t="s">
        <v>1822</v>
      </c>
      <c r="Q687" s="63" t="s">
        <v>772</v>
      </c>
      <c r="R687" s="74"/>
      <c r="S687" s="77"/>
      <c r="T687" s="77"/>
      <c r="U687" s="77"/>
      <c r="V687" s="73">
        <v>23375000</v>
      </c>
      <c r="W687" s="73">
        <v>23375000</v>
      </c>
      <c r="X687" s="74"/>
      <c r="Y687" s="208">
        <v>2016</v>
      </c>
      <c r="Z687" s="387"/>
    </row>
    <row r="688" spans="3:26" s="48" customFormat="1" ht="168" customHeight="1" x14ac:dyDescent="0.25">
      <c r="C688" s="124" t="s">
        <v>808</v>
      </c>
      <c r="D688" s="49" t="s">
        <v>172</v>
      </c>
      <c r="E688" s="136" t="s">
        <v>794</v>
      </c>
      <c r="F688" s="49" t="s">
        <v>795</v>
      </c>
      <c r="G688" s="49" t="s">
        <v>795</v>
      </c>
      <c r="H688" s="49" t="s">
        <v>796</v>
      </c>
      <c r="I688" s="106" t="s">
        <v>189</v>
      </c>
      <c r="J688" s="107">
        <v>1</v>
      </c>
      <c r="K688" s="49">
        <v>750000000</v>
      </c>
      <c r="L688" s="56" t="s">
        <v>177</v>
      </c>
      <c r="M688" s="56" t="s">
        <v>509</v>
      </c>
      <c r="N688" s="101" t="s">
        <v>797</v>
      </c>
      <c r="O688" s="49"/>
      <c r="P688" s="69" t="s">
        <v>230</v>
      </c>
      <c r="Q688" s="49" t="s">
        <v>798</v>
      </c>
      <c r="R688" s="49"/>
      <c r="S688" s="49"/>
      <c r="T688" s="49"/>
      <c r="U688" s="54"/>
      <c r="V688" s="54">
        <v>4810895556.4200001</v>
      </c>
      <c r="W688" s="54">
        <f>ROUND(V688*1.12,2)</f>
        <v>5388203023.1899996</v>
      </c>
      <c r="X688" s="49" t="s">
        <v>206</v>
      </c>
      <c r="Y688" s="49">
        <v>2016</v>
      </c>
      <c r="Z688" s="49"/>
    </row>
    <row r="689" spans="3:26" s="48" customFormat="1" ht="168" customHeight="1" x14ac:dyDescent="0.25">
      <c r="C689" s="124" t="s">
        <v>809</v>
      </c>
      <c r="D689" s="49" t="s">
        <v>172</v>
      </c>
      <c r="E689" s="136" t="s">
        <v>794</v>
      </c>
      <c r="F689" s="49" t="s">
        <v>795</v>
      </c>
      <c r="G689" s="49" t="s">
        <v>795</v>
      </c>
      <c r="H689" s="49" t="s">
        <v>799</v>
      </c>
      <c r="I689" s="106" t="s">
        <v>189</v>
      </c>
      <c r="J689" s="107">
        <v>1</v>
      </c>
      <c r="K689" s="49">
        <v>750000000</v>
      </c>
      <c r="L689" s="56" t="s">
        <v>177</v>
      </c>
      <c r="M689" s="56" t="s">
        <v>509</v>
      </c>
      <c r="N689" s="101" t="s">
        <v>800</v>
      </c>
      <c r="O689" s="49"/>
      <c r="P689" s="69" t="s">
        <v>230</v>
      </c>
      <c r="Q689" s="49" t="s">
        <v>798</v>
      </c>
      <c r="R689" s="49"/>
      <c r="S689" s="49"/>
      <c r="T689" s="49"/>
      <c r="U689" s="54"/>
      <c r="V689" s="54">
        <v>2690473731.6900001</v>
      </c>
      <c r="W689" s="54">
        <f>ROUND(V689*1.12,2)</f>
        <v>3013330579.4899998</v>
      </c>
      <c r="X689" s="49" t="s">
        <v>206</v>
      </c>
      <c r="Y689" s="49">
        <v>2016</v>
      </c>
      <c r="Z689" s="49"/>
    </row>
    <row r="690" spans="3:26" s="48" customFormat="1" ht="168" customHeight="1" x14ac:dyDescent="0.25">
      <c r="C690" s="124" t="s">
        <v>810</v>
      </c>
      <c r="D690" s="49" t="s">
        <v>247</v>
      </c>
      <c r="E690" s="181" t="s">
        <v>801</v>
      </c>
      <c r="F690" s="182" t="s">
        <v>802</v>
      </c>
      <c r="G690" s="135" t="s">
        <v>802</v>
      </c>
      <c r="H690" s="183" t="s">
        <v>803</v>
      </c>
      <c r="I690" s="106" t="s">
        <v>201</v>
      </c>
      <c r="J690" s="107">
        <v>1</v>
      </c>
      <c r="K690" s="49">
        <v>750000000</v>
      </c>
      <c r="L690" s="56" t="s">
        <v>252</v>
      </c>
      <c r="M690" s="56" t="s">
        <v>643</v>
      </c>
      <c r="N690" s="57" t="s">
        <v>232</v>
      </c>
      <c r="O690" s="49"/>
      <c r="P690" s="69" t="s">
        <v>804</v>
      </c>
      <c r="Q690" s="49" t="s">
        <v>805</v>
      </c>
      <c r="R690" s="49"/>
      <c r="S690" s="49"/>
      <c r="T690" s="49"/>
      <c r="U690" s="54"/>
      <c r="V690" s="54">
        <v>1845000</v>
      </c>
      <c r="W690" s="54">
        <v>2066400</v>
      </c>
      <c r="X690" s="49"/>
      <c r="Y690" s="49">
        <v>2016</v>
      </c>
      <c r="Z690" s="49"/>
    </row>
    <row r="691" spans="3:26" s="48" customFormat="1" ht="168" customHeight="1" x14ac:dyDescent="0.25">
      <c r="C691" s="124" t="s">
        <v>811</v>
      </c>
      <c r="D691" s="49" t="s">
        <v>247</v>
      </c>
      <c r="E691" s="182" t="s">
        <v>801</v>
      </c>
      <c r="F691" s="182" t="s">
        <v>802</v>
      </c>
      <c r="G691" s="49" t="s">
        <v>802</v>
      </c>
      <c r="H691" s="49" t="s">
        <v>806</v>
      </c>
      <c r="I691" s="49" t="s">
        <v>201</v>
      </c>
      <c r="J691" s="107">
        <v>1</v>
      </c>
      <c r="K691" s="49">
        <v>750000000</v>
      </c>
      <c r="L691" s="56" t="s">
        <v>252</v>
      </c>
      <c r="M691" s="56" t="s">
        <v>628</v>
      </c>
      <c r="N691" s="57" t="s">
        <v>221</v>
      </c>
      <c r="O691" s="49"/>
      <c r="P691" s="69" t="s">
        <v>807</v>
      </c>
      <c r="Q691" s="49" t="s">
        <v>805</v>
      </c>
      <c r="R691" s="49"/>
      <c r="S691" s="49"/>
      <c r="T691" s="49"/>
      <c r="U691" s="54"/>
      <c r="V691" s="54">
        <v>0</v>
      </c>
      <c r="W691" s="54">
        <v>0</v>
      </c>
      <c r="X691" s="49"/>
      <c r="Y691" s="49">
        <v>2016</v>
      </c>
      <c r="Z691" s="49">
        <v>11</v>
      </c>
    </row>
    <row r="692" spans="3:26" s="48" customFormat="1" ht="168" customHeight="1" x14ac:dyDescent="0.25">
      <c r="C692" s="124" t="s">
        <v>2151</v>
      </c>
      <c r="D692" s="49" t="s">
        <v>247</v>
      </c>
      <c r="E692" s="182" t="s">
        <v>801</v>
      </c>
      <c r="F692" s="182" t="s">
        <v>802</v>
      </c>
      <c r="G692" s="49" t="s">
        <v>802</v>
      </c>
      <c r="H692" s="49" t="s">
        <v>806</v>
      </c>
      <c r="I692" s="49" t="s">
        <v>201</v>
      </c>
      <c r="J692" s="107">
        <v>1</v>
      </c>
      <c r="K692" s="49">
        <v>750000000</v>
      </c>
      <c r="L692" s="56" t="s">
        <v>252</v>
      </c>
      <c r="M692" s="56" t="s">
        <v>2171</v>
      </c>
      <c r="N692" s="57" t="s">
        <v>221</v>
      </c>
      <c r="O692" s="49"/>
      <c r="P692" s="69" t="s">
        <v>807</v>
      </c>
      <c r="Q692" s="49" t="s">
        <v>805</v>
      </c>
      <c r="R692" s="49"/>
      <c r="S692" s="49"/>
      <c r="T692" s="49"/>
      <c r="U692" s="54"/>
      <c r="V692" s="54">
        <v>0</v>
      </c>
      <c r="W692" s="54">
        <v>0</v>
      </c>
      <c r="X692" s="49"/>
      <c r="Y692" s="49">
        <v>2016</v>
      </c>
      <c r="Z692" s="49" t="s">
        <v>1171</v>
      </c>
    </row>
    <row r="693" spans="3:26" s="48" customFormat="1" ht="168" customHeight="1" x14ac:dyDescent="0.25">
      <c r="C693" s="124" t="s">
        <v>2173</v>
      </c>
      <c r="D693" s="49" t="s">
        <v>247</v>
      </c>
      <c r="E693" s="182" t="s">
        <v>801</v>
      </c>
      <c r="F693" s="182" t="s">
        <v>802</v>
      </c>
      <c r="G693" s="49" t="s">
        <v>802</v>
      </c>
      <c r="H693" s="49" t="s">
        <v>806</v>
      </c>
      <c r="I693" s="49" t="s">
        <v>201</v>
      </c>
      <c r="J693" s="107">
        <v>1</v>
      </c>
      <c r="K693" s="49">
        <v>750000000</v>
      </c>
      <c r="L693" s="56" t="s">
        <v>252</v>
      </c>
      <c r="M693" s="56" t="s">
        <v>1842</v>
      </c>
      <c r="N693" s="57" t="s">
        <v>221</v>
      </c>
      <c r="O693" s="49"/>
      <c r="P693" s="69" t="s">
        <v>2172</v>
      </c>
      <c r="Q693" s="49" t="s">
        <v>805</v>
      </c>
      <c r="R693" s="49"/>
      <c r="S693" s="49"/>
      <c r="T693" s="49"/>
      <c r="U693" s="54"/>
      <c r="V693" s="54">
        <v>5048500</v>
      </c>
      <c r="W693" s="54">
        <f>V693*1.12</f>
        <v>5654320.0000000009</v>
      </c>
      <c r="X693" s="49"/>
      <c r="Y693" s="49">
        <v>2016</v>
      </c>
      <c r="Z693" s="49"/>
    </row>
    <row r="694" spans="3:26" s="48" customFormat="1" ht="168" customHeight="1" x14ac:dyDescent="0.25">
      <c r="C694" s="124" t="s">
        <v>901</v>
      </c>
      <c r="D694" s="208" t="s">
        <v>172</v>
      </c>
      <c r="E694" s="208" t="s">
        <v>902</v>
      </c>
      <c r="F694" s="208" t="s">
        <v>903</v>
      </c>
      <c r="G694" s="208" t="s">
        <v>903</v>
      </c>
      <c r="H694" s="208" t="s">
        <v>904</v>
      </c>
      <c r="I694" s="208" t="s">
        <v>201</v>
      </c>
      <c r="J694" s="209">
        <v>1</v>
      </c>
      <c r="K694" s="208">
        <v>750000000</v>
      </c>
      <c r="L694" s="208" t="s">
        <v>339</v>
      </c>
      <c r="M694" s="212" t="s">
        <v>642</v>
      </c>
      <c r="N694" s="208" t="s">
        <v>339</v>
      </c>
      <c r="O694" s="208"/>
      <c r="P694" s="208" t="s">
        <v>766</v>
      </c>
      <c r="Q694" s="208" t="s">
        <v>342</v>
      </c>
      <c r="R694" s="208"/>
      <c r="S694" s="208"/>
      <c r="T694" s="208"/>
      <c r="U694" s="208"/>
      <c r="V694" s="210">
        <v>2229491.9700000002</v>
      </c>
      <c r="W694" s="210">
        <f t="shared" ref="W694" si="33">V694*1.12</f>
        <v>2497031.0064000003</v>
      </c>
      <c r="X694" s="208"/>
      <c r="Y694" s="208">
        <v>2016</v>
      </c>
      <c r="Z694" s="211"/>
    </row>
    <row r="695" spans="3:26" s="48" customFormat="1" ht="168" customHeight="1" x14ac:dyDescent="0.25">
      <c r="C695" s="124" t="s">
        <v>911</v>
      </c>
      <c r="D695" s="63" t="s">
        <v>501</v>
      </c>
      <c r="E695" s="168" t="s">
        <v>907</v>
      </c>
      <c r="F695" s="161" t="s">
        <v>908</v>
      </c>
      <c r="G695" s="161" t="s">
        <v>908</v>
      </c>
      <c r="H695" s="161" t="s">
        <v>909</v>
      </c>
      <c r="I695" s="63" t="s">
        <v>189</v>
      </c>
      <c r="J695" s="71">
        <v>1</v>
      </c>
      <c r="K695" s="63">
        <v>750000000</v>
      </c>
      <c r="L695" s="63" t="s">
        <v>506</v>
      </c>
      <c r="M695" s="70" t="s">
        <v>313</v>
      </c>
      <c r="N695" s="165" t="s">
        <v>330</v>
      </c>
      <c r="O695" s="73"/>
      <c r="P695" s="73" t="s">
        <v>910</v>
      </c>
      <c r="Q695" s="71" t="s">
        <v>528</v>
      </c>
      <c r="R695" s="74"/>
      <c r="S695" s="77"/>
      <c r="T695" s="77"/>
      <c r="U695" s="77"/>
      <c r="V695" s="77">
        <v>4227386</v>
      </c>
      <c r="W695" s="77">
        <v>4227386</v>
      </c>
      <c r="X695" s="74"/>
      <c r="Y695" s="74">
        <v>2016</v>
      </c>
      <c r="Z695" s="63"/>
    </row>
    <row r="696" spans="3:26" s="48" customFormat="1" ht="168" customHeight="1" x14ac:dyDescent="0.25">
      <c r="C696" s="124" t="s">
        <v>1616</v>
      </c>
      <c r="D696" s="63" t="s">
        <v>501</v>
      </c>
      <c r="E696" s="160" t="s">
        <v>1605</v>
      </c>
      <c r="F696" s="160" t="s">
        <v>1606</v>
      </c>
      <c r="G696" s="160" t="s">
        <v>1606</v>
      </c>
      <c r="H696" s="161" t="s">
        <v>1607</v>
      </c>
      <c r="I696" s="63" t="s">
        <v>189</v>
      </c>
      <c r="J696" s="71">
        <v>1</v>
      </c>
      <c r="K696" s="63">
        <v>750000000</v>
      </c>
      <c r="L696" s="63" t="s">
        <v>506</v>
      </c>
      <c r="M696" s="70" t="s">
        <v>642</v>
      </c>
      <c r="N696" s="165" t="s">
        <v>330</v>
      </c>
      <c r="O696" s="73"/>
      <c r="P696" s="73" t="s">
        <v>910</v>
      </c>
      <c r="Q696" s="71" t="s">
        <v>528</v>
      </c>
      <c r="R696" s="74"/>
      <c r="S696" s="77"/>
      <c r="T696" s="77"/>
      <c r="U696" s="77"/>
      <c r="V696" s="77">
        <v>0</v>
      </c>
      <c r="W696" s="77">
        <v>0</v>
      </c>
      <c r="X696" s="74"/>
      <c r="Y696" s="74">
        <v>2016</v>
      </c>
      <c r="Z696" s="63" t="s">
        <v>1739</v>
      </c>
    </row>
    <row r="697" spans="3:26" s="48" customFormat="1" ht="168" customHeight="1" x14ac:dyDescent="0.25">
      <c r="C697" s="124" t="s">
        <v>1741</v>
      </c>
      <c r="D697" s="63" t="s">
        <v>501</v>
      </c>
      <c r="E697" s="160" t="s">
        <v>1605</v>
      </c>
      <c r="F697" s="160" t="s">
        <v>1606</v>
      </c>
      <c r="G697" s="160" t="s">
        <v>1606</v>
      </c>
      <c r="H697" s="161" t="s">
        <v>1607</v>
      </c>
      <c r="I697" s="63" t="s">
        <v>189</v>
      </c>
      <c r="J697" s="71">
        <v>1</v>
      </c>
      <c r="K697" s="63">
        <v>750000000</v>
      </c>
      <c r="L697" s="63" t="s">
        <v>506</v>
      </c>
      <c r="M697" s="70" t="s">
        <v>677</v>
      </c>
      <c r="N697" s="165" t="s">
        <v>330</v>
      </c>
      <c r="O697" s="73"/>
      <c r="P697" s="73" t="s">
        <v>1740</v>
      </c>
      <c r="Q697" s="71" t="s">
        <v>528</v>
      </c>
      <c r="R697" s="63"/>
      <c r="S697" s="77"/>
      <c r="T697" s="77"/>
      <c r="U697" s="77"/>
      <c r="V697" s="77">
        <v>5000755</v>
      </c>
      <c r="W697" s="77">
        <v>5000755</v>
      </c>
      <c r="X697" s="63"/>
      <c r="Y697" s="63">
        <v>2016</v>
      </c>
      <c r="Z697" s="63"/>
    </row>
    <row r="698" spans="3:26" s="48" customFormat="1" ht="168" customHeight="1" x14ac:dyDescent="0.25">
      <c r="C698" s="124" t="s">
        <v>1617</v>
      </c>
      <c r="D698" s="195" t="s">
        <v>501</v>
      </c>
      <c r="E698" s="266" t="s">
        <v>671</v>
      </c>
      <c r="F698" s="266" t="s">
        <v>672</v>
      </c>
      <c r="G698" s="266" t="s">
        <v>673</v>
      </c>
      <c r="H698" s="195" t="s">
        <v>1608</v>
      </c>
      <c r="I698" s="195" t="s">
        <v>189</v>
      </c>
      <c r="J698" s="199">
        <v>1</v>
      </c>
      <c r="K698" s="195">
        <v>750000000</v>
      </c>
      <c r="L698" s="195" t="s">
        <v>506</v>
      </c>
      <c r="M698" s="267" t="s">
        <v>1183</v>
      </c>
      <c r="N698" s="210" t="s">
        <v>330</v>
      </c>
      <c r="O698" s="210"/>
      <c r="P698" s="210" t="s">
        <v>917</v>
      </c>
      <c r="Q698" s="195" t="s">
        <v>1609</v>
      </c>
      <c r="R698" s="195"/>
      <c r="S698" s="249"/>
      <c r="T698" s="249"/>
      <c r="U698" s="268"/>
      <c r="V698" s="249">
        <v>0</v>
      </c>
      <c r="W698" s="249">
        <v>0</v>
      </c>
      <c r="X698" s="195"/>
      <c r="Y698" s="269">
        <v>2016</v>
      </c>
      <c r="Z698" s="195">
        <v>11</v>
      </c>
    </row>
    <row r="699" spans="3:26" s="48" customFormat="1" ht="168" customHeight="1" x14ac:dyDescent="0.25">
      <c r="C699" s="124" t="s">
        <v>2152</v>
      </c>
      <c r="D699" s="195" t="s">
        <v>501</v>
      </c>
      <c r="E699" s="266" t="s">
        <v>671</v>
      </c>
      <c r="F699" s="266" t="s">
        <v>672</v>
      </c>
      <c r="G699" s="266" t="s">
        <v>673</v>
      </c>
      <c r="H699" s="195" t="s">
        <v>1608</v>
      </c>
      <c r="I699" s="195" t="s">
        <v>189</v>
      </c>
      <c r="J699" s="199">
        <v>1</v>
      </c>
      <c r="K699" s="195">
        <v>750000000</v>
      </c>
      <c r="L699" s="195" t="s">
        <v>506</v>
      </c>
      <c r="M699" s="267" t="s">
        <v>1920</v>
      </c>
      <c r="N699" s="210" t="s">
        <v>330</v>
      </c>
      <c r="O699" s="210"/>
      <c r="P699" s="210" t="s">
        <v>917</v>
      </c>
      <c r="Q699" s="195" t="s">
        <v>1609</v>
      </c>
      <c r="R699" s="195"/>
      <c r="S699" s="249"/>
      <c r="T699" s="249"/>
      <c r="U699" s="268"/>
      <c r="V699" s="249">
        <v>721400</v>
      </c>
      <c r="W699" s="249">
        <v>807968</v>
      </c>
      <c r="X699" s="195"/>
      <c r="Y699" s="269">
        <v>2016</v>
      </c>
      <c r="Z699" s="195"/>
    </row>
    <row r="700" spans="3:26" s="48" customFormat="1" ht="168" customHeight="1" x14ac:dyDescent="0.25">
      <c r="C700" s="124" t="s">
        <v>1618</v>
      </c>
      <c r="D700" s="195" t="s">
        <v>501</v>
      </c>
      <c r="E700" s="234" t="s">
        <v>1610</v>
      </c>
      <c r="F700" s="195" t="s">
        <v>1611</v>
      </c>
      <c r="G700" s="195" t="s">
        <v>1612</v>
      </c>
      <c r="H700" s="195" t="s">
        <v>1613</v>
      </c>
      <c r="I700" s="195" t="s">
        <v>201</v>
      </c>
      <c r="J700" s="199">
        <v>0.9</v>
      </c>
      <c r="K700" s="195">
        <v>750000000</v>
      </c>
      <c r="L700" s="195" t="s">
        <v>506</v>
      </c>
      <c r="M700" s="267" t="s">
        <v>1184</v>
      </c>
      <c r="N700" s="234" t="s">
        <v>508</v>
      </c>
      <c r="O700" s="210"/>
      <c r="P700" s="210" t="s">
        <v>396</v>
      </c>
      <c r="Q700" s="195" t="s">
        <v>1614</v>
      </c>
      <c r="R700" s="195"/>
      <c r="S700" s="249"/>
      <c r="T700" s="249"/>
      <c r="U700" s="249"/>
      <c r="V700" s="249">
        <v>0</v>
      </c>
      <c r="W700" s="270">
        <v>0</v>
      </c>
      <c r="X700" s="269"/>
      <c r="Y700" s="269">
        <v>2016</v>
      </c>
      <c r="Z700" s="195">
        <v>11</v>
      </c>
    </row>
    <row r="701" spans="3:26" s="48" customFormat="1" ht="168" customHeight="1" x14ac:dyDescent="0.25">
      <c r="C701" s="124" t="s">
        <v>2153</v>
      </c>
      <c r="D701" s="195" t="s">
        <v>501</v>
      </c>
      <c r="E701" s="234" t="s">
        <v>1610</v>
      </c>
      <c r="F701" s="195" t="s">
        <v>1611</v>
      </c>
      <c r="G701" s="195" t="s">
        <v>1612</v>
      </c>
      <c r="H701" s="195" t="s">
        <v>1613</v>
      </c>
      <c r="I701" s="195" t="s">
        <v>201</v>
      </c>
      <c r="J701" s="199">
        <v>0.9</v>
      </c>
      <c r="K701" s="195">
        <v>750000000</v>
      </c>
      <c r="L701" s="195" t="s">
        <v>506</v>
      </c>
      <c r="M701" s="267" t="s">
        <v>1921</v>
      </c>
      <c r="N701" s="234" t="s">
        <v>508</v>
      </c>
      <c r="O701" s="210"/>
      <c r="P701" s="210" t="s">
        <v>396</v>
      </c>
      <c r="Q701" s="195" t="s">
        <v>1614</v>
      </c>
      <c r="R701" s="195"/>
      <c r="S701" s="249"/>
      <c r="T701" s="249"/>
      <c r="U701" s="249"/>
      <c r="V701" s="249">
        <v>816071.42857142852</v>
      </c>
      <c r="W701" s="270">
        <v>914000</v>
      </c>
      <c r="X701" s="269"/>
      <c r="Y701" s="269">
        <v>2016</v>
      </c>
      <c r="Z701" s="195"/>
    </row>
    <row r="702" spans="3:26" s="48" customFormat="1" ht="168" customHeight="1" x14ac:dyDescent="0.25">
      <c r="C702" s="124" t="s">
        <v>1619</v>
      </c>
      <c r="D702" s="63" t="s">
        <v>501</v>
      </c>
      <c r="E702" s="234" t="s">
        <v>1610</v>
      </c>
      <c r="F702" s="195" t="s">
        <v>1612</v>
      </c>
      <c r="G702" s="195" t="s">
        <v>1612</v>
      </c>
      <c r="H702" s="63" t="s">
        <v>1615</v>
      </c>
      <c r="I702" s="63" t="s">
        <v>201</v>
      </c>
      <c r="J702" s="71">
        <v>0.9</v>
      </c>
      <c r="K702" s="63">
        <v>750000000</v>
      </c>
      <c r="L702" s="63" t="s">
        <v>506</v>
      </c>
      <c r="M702" s="70" t="s">
        <v>835</v>
      </c>
      <c r="N702" s="72" t="s">
        <v>508</v>
      </c>
      <c r="O702" s="73"/>
      <c r="P702" s="73" t="s">
        <v>946</v>
      </c>
      <c r="Q702" s="63" t="s">
        <v>1614</v>
      </c>
      <c r="R702" s="63"/>
      <c r="S702" s="77"/>
      <c r="T702" s="77"/>
      <c r="U702" s="77"/>
      <c r="V702" s="77">
        <v>0</v>
      </c>
      <c r="W702" s="77">
        <v>0</v>
      </c>
      <c r="X702" s="63"/>
      <c r="Y702" s="74">
        <v>2016</v>
      </c>
      <c r="Z702" s="63" t="s">
        <v>1673</v>
      </c>
    </row>
    <row r="703" spans="3:26" s="48" customFormat="1" ht="168" customHeight="1" x14ac:dyDescent="0.25">
      <c r="C703" s="94" t="s">
        <v>1674</v>
      </c>
      <c r="D703" s="63" t="s">
        <v>501</v>
      </c>
      <c r="E703" s="234" t="s">
        <v>1610</v>
      </c>
      <c r="F703" s="195" t="s">
        <v>1612</v>
      </c>
      <c r="G703" s="195" t="s">
        <v>1612</v>
      </c>
      <c r="H703" s="63" t="s">
        <v>1615</v>
      </c>
      <c r="I703" s="63" t="s">
        <v>189</v>
      </c>
      <c r="J703" s="71">
        <v>0.9</v>
      </c>
      <c r="K703" s="63">
        <v>750000000</v>
      </c>
      <c r="L703" s="63" t="s">
        <v>506</v>
      </c>
      <c r="M703" s="70" t="s">
        <v>835</v>
      </c>
      <c r="N703" s="72" t="s">
        <v>508</v>
      </c>
      <c r="O703" s="73"/>
      <c r="P703" s="73" t="s">
        <v>946</v>
      </c>
      <c r="Q703" s="63" t="s">
        <v>1614</v>
      </c>
      <c r="R703" s="63"/>
      <c r="S703" s="77"/>
      <c r="T703" s="77"/>
      <c r="U703" s="77"/>
      <c r="V703" s="77">
        <v>0</v>
      </c>
      <c r="W703" s="77">
        <v>0</v>
      </c>
      <c r="X703" s="63"/>
      <c r="Y703" s="74">
        <v>2016</v>
      </c>
      <c r="Z703" s="63">
        <v>11</v>
      </c>
    </row>
    <row r="704" spans="3:26" s="48" customFormat="1" ht="168" customHeight="1" x14ac:dyDescent="0.25">
      <c r="C704" s="94" t="s">
        <v>2154</v>
      </c>
      <c r="D704" s="63" t="s">
        <v>501</v>
      </c>
      <c r="E704" s="234" t="s">
        <v>1610</v>
      </c>
      <c r="F704" s="195" t="s">
        <v>1612</v>
      </c>
      <c r="G704" s="195" t="s">
        <v>1612</v>
      </c>
      <c r="H704" s="63" t="s">
        <v>1615</v>
      </c>
      <c r="I704" s="63" t="s">
        <v>189</v>
      </c>
      <c r="J704" s="71">
        <v>0.9</v>
      </c>
      <c r="K704" s="63">
        <v>750000000</v>
      </c>
      <c r="L704" s="63" t="s">
        <v>506</v>
      </c>
      <c r="M704" s="70" t="s">
        <v>1842</v>
      </c>
      <c r="N704" s="72" t="s">
        <v>508</v>
      </c>
      <c r="O704" s="73"/>
      <c r="P704" s="73" t="s">
        <v>946</v>
      </c>
      <c r="Q704" s="63" t="s">
        <v>1614</v>
      </c>
      <c r="R704" s="63"/>
      <c r="S704" s="77"/>
      <c r="T704" s="77"/>
      <c r="U704" s="77"/>
      <c r="V704" s="77">
        <v>1606250</v>
      </c>
      <c r="W704" s="77">
        <v>1799000</v>
      </c>
      <c r="X704" s="63"/>
      <c r="Y704" s="74">
        <v>2016</v>
      </c>
      <c r="Z704" s="63"/>
    </row>
    <row r="705" spans="3:26" s="48" customFormat="1" ht="168" customHeight="1" x14ac:dyDescent="0.25">
      <c r="C705" s="94" t="s">
        <v>1698</v>
      </c>
      <c r="D705" s="63" t="s">
        <v>501</v>
      </c>
      <c r="E705" s="63" t="s">
        <v>1694</v>
      </c>
      <c r="F705" s="63" t="s">
        <v>1695</v>
      </c>
      <c r="G705" s="63" t="s">
        <v>1696</v>
      </c>
      <c r="H705" s="63" t="s">
        <v>1697</v>
      </c>
      <c r="I705" s="63" t="s">
        <v>189</v>
      </c>
      <c r="J705" s="71">
        <v>0.9</v>
      </c>
      <c r="K705" s="63">
        <v>750000000</v>
      </c>
      <c r="L705" s="63" t="s">
        <v>506</v>
      </c>
      <c r="M705" s="70" t="s">
        <v>458</v>
      </c>
      <c r="N705" s="72" t="s">
        <v>508</v>
      </c>
      <c r="O705" s="73"/>
      <c r="P705" s="73" t="s">
        <v>458</v>
      </c>
      <c r="Q705" s="63" t="s">
        <v>528</v>
      </c>
      <c r="R705" s="63"/>
      <c r="S705" s="77"/>
      <c r="T705" s="77"/>
      <c r="U705" s="77"/>
      <c r="V705" s="77">
        <v>1250000</v>
      </c>
      <c r="W705" s="77">
        <v>1400000</v>
      </c>
      <c r="X705" s="63"/>
      <c r="Y705" s="74">
        <v>2016</v>
      </c>
      <c r="Z705" s="63"/>
    </row>
    <row r="706" spans="3:26" s="48" customFormat="1" ht="168" customHeight="1" x14ac:dyDescent="0.25">
      <c r="C706" s="94" t="s">
        <v>2169</v>
      </c>
      <c r="D706" s="195" t="s">
        <v>172</v>
      </c>
      <c r="E706" s="200" t="s">
        <v>186</v>
      </c>
      <c r="F706" s="197" t="s">
        <v>187</v>
      </c>
      <c r="G706" s="197" t="s">
        <v>187</v>
      </c>
      <c r="H706" s="197" t="s">
        <v>2166</v>
      </c>
      <c r="I706" s="200" t="s">
        <v>189</v>
      </c>
      <c r="J706" s="359">
        <v>0.8</v>
      </c>
      <c r="K706" s="94">
        <v>750000000</v>
      </c>
      <c r="L706" s="56" t="s">
        <v>177</v>
      </c>
      <c r="M706" s="94" t="s">
        <v>2161</v>
      </c>
      <c r="N706" s="94" t="s">
        <v>221</v>
      </c>
      <c r="O706" s="200"/>
      <c r="P706" s="94" t="s">
        <v>2163</v>
      </c>
      <c r="Q706" s="71" t="s">
        <v>2167</v>
      </c>
      <c r="R706" s="200"/>
      <c r="S706" s="200"/>
      <c r="T706" s="200"/>
      <c r="U706" s="200"/>
      <c r="V706" s="336">
        <v>398185.48</v>
      </c>
      <c r="W706" s="230">
        <f>V706*1.12</f>
        <v>445967.73759999999</v>
      </c>
      <c r="X706" s="200"/>
      <c r="Y706" s="94">
        <v>2016</v>
      </c>
      <c r="Z706" s="200"/>
    </row>
    <row r="707" spans="3:26" s="48" customFormat="1" ht="168" customHeight="1" x14ac:dyDescent="0.25">
      <c r="C707" s="94" t="s">
        <v>2170</v>
      </c>
      <c r="D707" s="195" t="s">
        <v>172</v>
      </c>
      <c r="E707" s="200" t="s">
        <v>186</v>
      </c>
      <c r="F707" s="197" t="s">
        <v>187</v>
      </c>
      <c r="G707" s="197" t="s">
        <v>187</v>
      </c>
      <c r="H707" s="197" t="s">
        <v>2168</v>
      </c>
      <c r="I707" s="94" t="s">
        <v>176</v>
      </c>
      <c r="J707" s="359">
        <v>0.8</v>
      </c>
      <c r="K707" s="94">
        <v>750000000</v>
      </c>
      <c r="L707" s="56" t="s">
        <v>177</v>
      </c>
      <c r="M707" s="94" t="s">
        <v>2161</v>
      </c>
      <c r="N707" s="94" t="s">
        <v>221</v>
      </c>
      <c r="O707" s="200"/>
      <c r="P707" s="94" t="s">
        <v>2163</v>
      </c>
      <c r="Q707" s="71" t="s">
        <v>2167</v>
      </c>
      <c r="R707" s="200"/>
      <c r="S707" s="200"/>
      <c r="T707" s="200"/>
      <c r="U707" s="200"/>
      <c r="V707" s="336">
        <v>2982409.24</v>
      </c>
      <c r="W707" s="230">
        <f>V707*1.12</f>
        <v>3340298.3488000007</v>
      </c>
      <c r="X707" s="200"/>
      <c r="Y707" s="94">
        <v>2016</v>
      </c>
      <c r="Z707" s="200"/>
    </row>
    <row r="708" spans="3:26" s="48" customFormat="1" ht="168" customHeight="1" x14ac:dyDescent="0.25">
      <c r="C708" s="94" t="s">
        <v>2193</v>
      </c>
      <c r="D708" s="125" t="s">
        <v>172</v>
      </c>
      <c r="E708" s="114" t="s">
        <v>203</v>
      </c>
      <c r="F708" s="116" t="s">
        <v>204</v>
      </c>
      <c r="G708" s="117" t="s">
        <v>204</v>
      </c>
      <c r="H708" s="114" t="s">
        <v>2192</v>
      </c>
      <c r="I708" s="74" t="s">
        <v>189</v>
      </c>
      <c r="J708" s="119">
        <v>1</v>
      </c>
      <c r="K708" s="127">
        <v>750000000</v>
      </c>
      <c r="L708" s="128" t="s">
        <v>194</v>
      </c>
      <c r="M708" s="427" t="s">
        <v>1937</v>
      </c>
      <c r="N708" s="128" t="s">
        <v>194</v>
      </c>
      <c r="O708" s="122"/>
      <c r="P708" s="122" t="s">
        <v>807</v>
      </c>
      <c r="Q708" s="129" t="s">
        <v>205</v>
      </c>
      <c r="R708" s="118"/>
      <c r="S708" s="118"/>
      <c r="T708" s="118"/>
      <c r="U708" s="118"/>
      <c r="V708" s="77">
        <v>130758.89</v>
      </c>
      <c r="W708" s="77">
        <v>146449.96</v>
      </c>
      <c r="X708" s="74" t="s">
        <v>206</v>
      </c>
      <c r="Y708" s="428">
        <v>2016</v>
      </c>
      <c r="Z708" s="118"/>
    </row>
    <row r="709" spans="3:26" s="48" customFormat="1" ht="168" customHeight="1" x14ac:dyDescent="0.25">
      <c r="C709" s="94" t="s">
        <v>2236</v>
      </c>
      <c r="D709" s="429" t="s">
        <v>172</v>
      </c>
      <c r="E709" s="429" t="s">
        <v>2232</v>
      </c>
      <c r="F709" s="429" t="s">
        <v>2233</v>
      </c>
      <c r="G709" s="429" t="s">
        <v>2234</v>
      </c>
      <c r="H709" s="429" t="s">
        <v>2235</v>
      </c>
      <c r="I709" s="429" t="s">
        <v>189</v>
      </c>
      <c r="J709" s="430">
        <v>1</v>
      </c>
      <c r="K709" s="429">
        <v>750000000</v>
      </c>
      <c r="L709" s="429" t="s">
        <v>339</v>
      </c>
      <c r="M709" s="429" t="s">
        <v>1937</v>
      </c>
      <c r="N709" s="429" t="s">
        <v>345</v>
      </c>
      <c r="O709" s="429"/>
      <c r="P709" s="429" t="s">
        <v>669</v>
      </c>
      <c r="Q709" s="429" t="s">
        <v>342</v>
      </c>
      <c r="R709" s="429"/>
      <c r="S709" s="429"/>
      <c r="T709" s="429"/>
      <c r="U709" s="429"/>
      <c r="V709" s="210">
        <v>740000</v>
      </c>
      <c r="W709" s="210">
        <f>V709*1.12</f>
        <v>828800.00000000012</v>
      </c>
      <c r="X709" s="429"/>
      <c r="Y709" s="195">
        <v>2016</v>
      </c>
      <c r="Z709" s="431"/>
    </row>
    <row r="710" spans="3:26" s="48" customFormat="1" ht="168" customHeight="1" x14ac:dyDescent="0.25">
      <c r="C710" s="94" t="s">
        <v>2262</v>
      </c>
      <c r="D710" s="429" t="s">
        <v>172</v>
      </c>
      <c r="E710" s="429" t="s">
        <v>2259</v>
      </c>
      <c r="F710" s="429" t="s">
        <v>2260</v>
      </c>
      <c r="G710" s="429" t="s">
        <v>2261</v>
      </c>
      <c r="H710" s="429" t="s">
        <v>2261</v>
      </c>
      <c r="I710" s="429" t="s">
        <v>189</v>
      </c>
      <c r="J710" s="430">
        <v>1</v>
      </c>
      <c r="K710" s="429">
        <v>750000000</v>
      </c>
      <c r="L710" s="429" t="s">
        <v>339</v>
      </c>
      <c r="M710" s="429" t="s">
        <v>669</v>
      </c>
      <c r="N710" s="429" t="s">
        <v>339</v>
      </c>
      <c r="O710" s="429"/>
      <c r="P710" s="429" t="s">
        <v>669</v>
      </c>
      <c r="Q710" s="429" t="s">
        <v>342</v>
      </c>
      <c r="R710" s="429"/>
      <c r="S710" s="429"/>
      <c r="T710" s="429"/>
      <c r="U710" s="429"/>
      <c r="V710" s="462">
        <v>0</v>
      </c>
      <c r="W710" s="462">
        <v>0</v>
      </c>
      <c r="X710" s="429"/>
      <c r="Y710" s="429">
        <v>2016</v>
      </c>
      <c r="Z710" s="445" t="s">
        <v>1079</v>
      </c>
    </row>
    <row r="711" spans="3:26" s="48" customFormat="1" ht="168" customHeight="1" x14ac:dyDescent="0.25">
      <c r="C711" s="94" t="s">
        <v>2328</v>
      </c>
      <c r="D711" s="429" t="s">
        <v>172</v>
      </c>
      <c r="E711" s="429" t="s">
        <v>2259</v>
      </c>
      <c r="F711" s="429" t="s">
        <v>2260</v>
      </c>
      <c r="G711" s="429" t="s">
        <v>2261</v>
      </c>
      <c r="H711" s="429" t="s">
        <v>2261</v>
      </c>
      <c r="I711" s="429" t="s">
        <v>189</v>
      </c>
      <c r="J711" s="430">
        <v>1</v>
      </c>
      <c r="K711" s="429">
        <v>750000000</v>
      </c>
      <c r="L711" s="429" t="s">
        <v>339</v>
      </c>
      <c r="M711" s="429" t="s">
        <v>663</v>
      </c>
      <c r="N711" s="429" t="s">
        <v>339</v>
      </c>
      <c r="O711" s="429"/>
      <c r="P711" s="429" t="s">
        <v>631</v>
      </c>
      <c r="Q711" s="429" t="s">
        <v>342</v>
      </c>
      <c r="R711" s="429"/>
      <c r="S711" s="429"/>
      <c r="T711" s="429"/>
      <c r="U711" s="429"/>
      <c r="V711" s="462">
        <v>1382000</v>
      </c>
      <c r="W711" s="462">
        <v>1547840.0000000002</v>
      </c>
      <c r="X711" s="429"/>
      <c r="Y711" s="429">
        <v>2016</v>
      </c>
      <c r="Z711" s="445"/>
    </row>
    <row r="712" spans="3:26" s="48" customFormat="1" ht="168" customHeight="1" x14ac:dyDescent="0.25">
      <c r="C712" s="94" t="s">
        <v>2275</v>
      </c>
      <c r="D712" s="63" t="s">
        <v>501</v>
      </c>
      <c r="E712" s="248" t="s">
        <v>664</v>
      </c>
      <c r="F712" s="195" t="s">
        <v>665</v>
      </c>
      <c r="G712" s="63" t="s">
        <v>666</v>
      </c>
      <c r="H712" s="63" t="s">
        <v>2264</v>
      </c>
      <c r="I712" s="267" t="s">
        <v>189</v>
      </c>
      <c r="J712" s="199">
        <v>1</v>
      </c>
      <c r="K712" s="208">
        <v>750000000</v>
      </c>
      <c r="L712" s="63" t="s">
        <v>598</v>
      </c>
      <c r="M712" s="267" t="s">
        <v>2201</v>
      </c>
      <c r="N712" s="63" t="s">
        <v>760</v>
      </c>
      <c r="O712" s="210"/>
      <c r="P712" s="208" t="s">
        <v>2265</v>
      </c>
      <c r="Q712" s="208" t="s">
        <v>762</v>
      </c>
      <c r="R712" s="269"/>
      <c r="S712" s="249"/>
      <c r="T712" s="249"/>
      <c r="U712" s="249"/>
      <c r="V712" s="249">
        <v>68000</v>
      </c>
      <c r="W712" s="249">
        <f>V712*1.12</f>
        <v>76160</v>
      </c>
      <c r="X712" s="300"/>
      <c r="Y712" s="74">
        <v>2016</v>
      </c>
      <c r="Z712" s="269"/>
    </row>
    <row r="713" spans="3:26" s="48" customFormat="1" ht="168" customHeight="1" x14ac:dyDescent="0.2">
      <c r="C713" s="94" t="s">
        <v>2276</v>
      </c>
      <c r="D713" s="63" t="s">
        <v>501</v>
      </c>
      <c r="E713" s="248" t="s">
        <v>664</v>
      </c>
      <c r="F713" s="195" t="s">
        <v>665</v>
      </c>
      <c r="G713" s="63" t="s">
        <v>666</v>
      </c>
      <c r="H713" s="63" t="s">
        <v>2266</v>
      </c>
      <c r="I713" s="267" t="s">
        <v>189</v>
      </c>
      <c r="J713" s="199">
        <v>1</v>
      </c>
      <c r="K713" s="208">
        <v>750000000</v>
      </c>
      <c r="L713" s="63" t="s">
        <v>598</v>
      </c>
      <c r="M713" s="267" t="s">
        <v>1842</v>
      </c>
      <c r="N713" s="63" t="s">
        <v>760</v>
      </c>
      <c r="O713" s="210"/>
      <c r="P713" s="208" t="s">
        <v>2265</v>
      </c>
      <c r="Q713" s="208" t="s">
        <v>762</v>
      </c>
      <c r="R713" s="269"/>
      <c r="S713" s="439"/>
      <c r="T713" s="439"/>
      <c r="U713" s="439"/>
      <c r="V713" s="249">
        <f>W713/1.12</f>
        <v>359999.99999999994</v>
      </c>
      <c r="W713" s="249">
        <v>403200</v>
      </c>
      <c r="X713" s="269"/>
      <c r="Y713" s="74">
        <v>2016</v>
      </c>
      <c r="Z713" s="440"/>
    </row>
    <row r="714" spans="3:26" s="48" customFormat="1" ht="168" customHeight="1" x14ac:dyDescent="0.2">
      <c r="C714" s="94" t="s">
        <v>2277</v>
      </c>
      <c r="D714" s="63" t="s">
        <v>501</v>
      </c>
      <c r="E714" s="248" t="s">
        <v>664</v>
      </c>
      <c r="F714" s="195" t="s">
        <v>665</v>
      </c>
      <c r="G714" s="63" t="s">
        <v>666</v>
      </c>
      <c r="H714" s="195" t="s">
        <v>2267</v>
      </c>
      <c r="I714" s="267" t="s">
        <v>189</v>
      </c>
      <c r="J714" s="199">
        <v>1</v>
      </c>
      <c r="K714" s="208">
        <v>750000000</v>
      </c>
      <c r="L714" s="63" t="s">
        <v>598</v>
      </c>
      <c r="M714" s="267" t="s">
        <v>2268</v>
      </c>
      <c r="N714" s="63" t="s">
        <v>760</v>
      </c>
      <c r="O714" s="210"/>
      <c r="P714" s="208" t="s">
        <v>669</v>
      </c>
      <c r="Q714" s="208" t="s">
        <v>762</v>
      </c>
      <c r="R714" s="269"/>
      <c r="S714" s="439"/>
      <c r="T714" s="439"/>
      <c r="U714" s="439"/>
      <c r="V714" s="249">
        <v>810000</v>
      </c>
      <c r="W714" s="249">
        <f>V714*1.12</f>
        <v>907200.00000000012</v>
      </c>
      <c r="X714" s="269"/>
      <c r="Y714" s="74">
        <v>2016</v>
      </c>
      <c r="Z714" s="440"/>
    </row>
    <row r="715" spans="3:26" s="48" customFormat="1" ht="168" customHeight="1" x14ac:dyDescent="0.25">
      <c r="C715" s="94" t="s">
        <v>2278</v>
      </c>
      <c r="D715" s="63" t="s">
        <v>501</v>
      </c>
      <c r="E715" s="248" t="s">
        <v>664</v>
      </c>
      <c r="F715" s="195" t="s">
        <v>665</v>
      </c>
      <c r="G715" s="63" t="s">
        <v>666</v>
      </c>
      <c r="H715" s="63" t="s">
        <v>2269</v>
      </c>
      <c r="I715" s="267" t="s">
        <v>189</v>
      </c>
      <c r="J715" s="199">
        <v>1</v>
      </c>
      <c r="K715" s="208">
        <v>750000000</v>
      </c>
      <c r="L715" s="63" t="s">
        <v>598</v>
      </c>
      <c r="M715" s="267" t="s">
        <v>2270</v>
      </c>
      <c r="N715" s="63" t="s">
        <v>760</v>
      </c>
      <c r="O715" s="210"/>
      <c r="P715" s="208" t="s">
        <v>2172</v>
      </c>
      <c r="Q715" s="208" t="s">
        <v>762</v>
      </c>
      <c r="R715" s="269"/>
      <c r="S715" s="249"/>
      <c r="T715" s="249"/>
      <c r="U715" s="249"/>
      <c r="V715" s="249">
        <v>57000</v>
      </c>
      <c r="W715" s="249">
        <f>V715*1.12</f>
        <v>63840.000000000007</v>
      </c>
      <c r="X715" s="300"/>
      <c r="Y715" s="74">
        <v>2016</v>
      </c>
      <c r="Z715" s="269"/>
    </row>
    <row r="716" spans="3:26" s="48" customFormat="1" ht="168" customHeight="1" x14ac:dyDescent="0.2">
      <c r="C716" s="94" t="s">
        <v>2279</v>
      </c>
      <c r="D716" s="63" t="s">
        <v>501</v>
      </c>
      <c r="E716" s="248" t="s">
        <v>664</v>
      </c>
      <c r="F716" s="195" t="s">
        <v>665</v>
      </c>
      <c r="G716" s="63" t="s">
        <v>666</v>
      </c>
      <c r="H716" s="63" t="s">
        <v>2271</v>
      </c>
      <c r="I716" s="267" t="s">
        <v>189</v>
      </c>
      <c r="J716" s="199">
        <v>0.65</v>
      </c>
      <c r="K716" s="208">
        <v>750000000</v>
      </c>
      <c r="L716" s="63" t="s">
        <v>598</v>
      </c>
      <c r="M716" s="267" t="s">
        <v>2201</v>
      </c>
      <c r="N716" s="63" t="s">
        <v>760</v>
      </c>
      <c r="O716" s="210"/>
      <c r="P716" s="267" t="s">
        <v>2175</v>
      </c>
      <c r="Q716" s="208" t="s">
        <v>762</v>
      </c>
      <c r="R716" s="269"/>
      <c r="S716" s="439"/>
      <c r="T716" s="439"/>
      <c r="U716" s="439"/>
      <c r="V716" s="249">
        <v>150000</v>
      </c>
      <c r="W716" s="249">
        <f>V716*1.12</f>
        <v>168000.00000000003</v>
      </c>
      <c r="X716" s="269"/>
      <c r="Y716" s="74">
        <v>2016</v>
      </c>
      <c r="Z716" s="441"/>
    </row>
    <row r="717" spans="3:26" s="48" customFormat="1" ht="168" customHeight="1" x14ac:dyDescent="0.2">
      <c r="C717" s="94" t="s">
        <v>2280</v>
      </c>
      <c r="D717" s="63" t="s">
        <v>501</v>
      </c>
      <c r="E717" s="248" t="s">
        <v>664</v>
      </c>
      <c r="F717" s="195" t="s">
        <v>665</v>
      </c>
      <c r="G717" s="63" t="s">
        <v>666</v>
      </c>
      <c r="H717" s="195" t="s">
        <v>2272</v>
      </c>
      <c r="I717" s="267" t="s">
        <v>189</v>
      </c>
      <c r="J717" s="199">
        <v>1</v>
      </c>
      <c r="K717" s="208">
        <v>750000000</v>
      </c>
      <c r="L717" s="63" t="s">
        <v>598</v>
      </c>
      <c r="M717" s="267" t="s">
        <v>2273</v>
      </c>
      <c r="N717" s="63" t="s">
        <v>760</v>
      </c>
      <c r="O717" s="210"/>
      <c r="P717" s="267" t="s">
        <v>335</v>
      </c>
      <c r="Q717" s="208" t="s">
        <v>762</v>
      </c>
      <c r="R717" s="269"/>
      <c r="S717" s="439"/>
      <c r="T717" s="439"/>
      <c r="U717" s="439"/>
      <c r="V717" s="249">
        <v>43500</v>
      </c>
      <c r="W717" s="249">
        <f>V717*1.12</f>
        <v>48720.000000000007</v>
      </c>
      <c r="X717" s="269"/>
      <c r="Y717" s="74">
        <v>2016</v>
      </c>
      <c r="Z717" s="441"/>
    </row>
    <row r="718" spans="3:26" s="48" customFormat="1" ht="168" customHeight="1" x14ac:dyDescent="0.2">
      <c r="C718" s="94" t="s">
        <v>2281</v>
      </c>
      <c r="D718" s="63" t="s">
        <v>501</v>
      </c>
      <c r="E718" s="248" t="s">
        <v>664</v>
      </c>
      <c r="F718" s="195" t="s">
        <v>665</v>
      </c>
      <c r="G718" s="63" t="s">
        <v>666</v>
      </c>
      <c r="H718" s="442" t="s">
        <v>2274</v>
      </c>
      <c r="I718" s="267" t="s">
        <v>189</v>
      </c>
      <c r="J718" s="199">
        <v>0.65</v>
      </c>
      <c r="K718" s="208">
        <v>750000000</v>
      </c>
      <c r="L718" s="63" t="s">
        <v>598</v>
      </c>
      <c r="M718" s="267" t="s">
        <v>2268</v>
      </c>
      <c r="N718" s="63" t="s">
        <v>760</v>
      </c>
      <c r="O718" s="210"/>
      <c r="P718" s="267" t="s">
        <v>2268</v>
      </c>
      <c r="Q718" s="208" t="s">
        <v>762</v>
      </c>
      <c r="R718" s="269"/>
      <c r="S718" s="439"/>
      <c r="T718" s="439"/>
      <c r="U718" s="439"/>
      <c r="V718" s="249">
        <f>W718/1.12</f>
        <v>165549.99999999997</v>
      </c>
      <c r="W718" s="249">
        <v>185416</v>
      </c>
      <c r="X718" s="269"/>
      <c r="Y718" s="74">
        <v>2016</v>
      </c>
      <c r="Z718" s="441"/>
    </row>
    <row r="719" spans="3:26" s="48" customFormat="1" ht="168" customHeight="1" x14ac:dyDescent="0.25">
      <c r="C719" s="94" t="s">
        <v>2322</v>
      </c>
      <c r="D719" s="458" t="s">
        <v>247</v>
      </c>
      <c r="E719" s="459" t="s">
        <v>2318</v>
      </c>
      <c r="F719" s="280" t="s">
        <v>2319</v>
      </c>
      <c r="G719" s="280" t="s">
        <v>2319</v>
      </c>
      <c r="H719" s="280" t="s">
        <v>2320</v>
      </c>
      <c r="I719" s="280" t="s">
        <v>189</v>
      </c>
      <c r="J719" s="460">
        <v>1</v>
      </c>
      <c r="K719" s="49">
        <v>750000000</v>
      </c>
      <c r="L719" s="198" t="s">
        <v>252</v>
      </c>
      <c r="M719" s="198" t="s">
        <v>1920</v>
      </c>
      <c r="N719" s="57" t="s">
        <v>2315</v>
      </c>
      <c r="O719" s="280"/>
      <c r="P719" s="305" t="s">
        <v>2175</v>
      </c>
      <c r="Q719" s="280" t="s">
        <v>2321</v>
      </c>
      <c r="R719" s="280"/>
      <c r="S719" s="280"/>
      <c r="T719" s="280"/>
      <c r="U719" s="281"/>
      <c r="V719" s="281">
        <v>1235516</v>
      </c>
      <c r="W719" s="281">
        <f>V719*1.12</f>
        <v>1383777.9200000002</v>
      </c>
      <c r="X719" s="280"/>
      <c r="Y719" s="280">
        <v>2016</v>
      </c>
      <c r="Z719" s="280"/>
    </row>
    <row r="720" spans="3:26" s="48" customFormat="1" ht="15.75" customHeight="1" x14ac:dyDescent="0.25">
      <c r="C720" s="471" t="s">
        <v>25</v>
      </c>
      <c r="D720" s="472"/>
      <c r="E720" s="49"/>
      <c r="F720" s="49"/>
      <c r="G720" s="49"/>
      <c r="H720" s="49"/>
      <c r="I720" s="49"/>
      <c r="J720" s="111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112">
        <f>SUM(V503:V719)</f>
        <v>11410166453.879522</v>
      </c>
      <c r="W720" s="112">
        <f>SUM(W503:W719)</f>
        <v>12744727200.701466</v>
      </c>
      <c r="X720" s="49"/>
      <c r="Y720" s="59"/>
      <c r="Z720" s="49"/>
    </row>
    <row r="721" spans="3:26" s="48" customFormat="1" ht="13.5" thickBot="1" x14ac:dyDescent="0.3">
      <c r="C721" s="473" t="s">
        <v>27</v>
      </c>
      <c r="D721" s="474"/>
      <c r="E721" s="184"/>
      <c r="F721" s="184"/>
      <c r="G721" s="184"/>
      <c r="H721" s="184"/>
      <c r="I721" s="184"/>
      <c r="J721" s="184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5">
        <f>SUM(V437,V501,V720)</f>
        <v>13470956061.530951</v>
      </c>
      <c r="W721" s="185">
        <f>SUM(W437,W501,W720)</f>
        <v>15052811561.749063</v>
      </c>
      <c r="X721" s="184"/>
      <c r="Y721" s="186"/>
      <c r="Z721" s="49"/>
    </row>
    <row r="722" spans="3:26" s="48" customFormat="1" ht="12.75" x14ac:dyDescent="0.25">
      <c r="C722" s="187"/>
      <c r="D722" s="188"/>
      <c r="E722" s="189"/>
      <c r="F722" s="189"/>
      <c r="G722" s="189"/>
      <c r="H722" s="189"/>
      <c r="I722" s="189"/>
      <c r="J722" s="189"/>
      <c r="K722" s="189"/>
      <c r="L722" s="189"/>
      <c r="M722" s="189"/>
      <c r="N722" s="189"/>
      <c r="O722" s="189"/>
      <c r="P722" s="189"/>
      <c r="Q722" s="189"/>
      <c r="R722" s="189"/>
      <c r="S722" s="189"/>
      <c r="T722" s="189"/>
      <c r="U722" s="189"/>
      <c r="V722" s="190"/>
      <c r="W722" s="190"/>
      <c r="X722" s="189"/>
      <c r="Y722" s="189"/>
      <c r="Z722" s="189"/>
    </row>
    <row r="723" spans="3:26" s="47" customFormat="1" ht="33" customHeight="1" x14ac:dyDescent="0.25">
      <c r="C723" s="464" t="s">
        <v>2323</v>
      </c>
      <c r="D723" s="464"/>
      <c r="V723" s="191"/>
      <c r="W723" s="191"/>
      <c r="Z723" s="388"/>
    </row>
    <row r="724" spans="3:26" x14ac:dyDescent="0.25">
      <c r="Z724" s="30"/>
    </row>
    <row r="725" spans="3:26" x14ac:dyDescent="0.25">
      <c r="Z725" s="30"/>
    </row>
    <row r="726" spans="3:26" x14ac:dyDescent="0.25">
      <c r="Z726" s="30"/>
    </row>
    <row r="727" spans="3:26" x14ac:dyDescent="0.25">
      <c r="Z727" s="30"/>
    </row>
    <row r="728" spans="3:26" x14ac:dyDescent="0.25">
      <c r="Z728" s="30"/>
    </row>
    <row r="729" spans="3:26" x14ac:dyDescent="0.25">
      <c r="Z729" s="30"/>
    </row>
    <row r="730" spans="3:26" x14ac:dyDescent="0.25">
      <c r="Z730" s="30"/>
    </row>
    <row r="731" spans="3:26" x14ac:dyDescent="0.25">
      <c r="Z731" s="30"/>
    </row>
    <row r="732" spans="3:26" x14ac:dyDescent="0.25">
      <c r="Z732" s="30"/>
    </row>
    <row r="733" spans="3:26" x14ac:dyDescent="0.25">
      <c r="Z733" s="30"/>
    </row>
    <row r="734" spans="3:26" x14ac:dyDescent="0.25">
      <c r="Z734" s="30"/>
    </row>
    <row r="735" spans="3:26" x14ac:dyDescent="0.25">
      <c r="Z735" s="30"/>
    </row>
    <row r="736" spans="3:26" x14ac:dyDescent="0.25">
      <c r="Z736" s="30"/>
    </row>
    <row r="737" spans="26:26" x14ac:dyDescent="0.25">
      <c r="Z737" s="30"/>
    </row>
    <row r="738" spans="26:26" x14ac:dyDescent="0.25">
      <c r="Z738" s="30"/>
    </row>
    <row r="739" spans="26:26" x14ac:dyDescent="0.25">
      <c r="Z739" s="30"/>
    </row>
    <row r="740" spans="26:26" x14ac:dyDescent="0.25">
      <c r="Z740" s="30"/>
    </row>
    <row r="741" spans="26:26" x14ac:dyDescent="0.25">
      <c r="Z741" s="30"/>
    </row>
    <row r="742" spans="26:26" x14ac:dyDescent="0.25">
      <c r="Z742" s="30"/>
    </row>
    <row r="743" spans="26:26" x14ac:dyDescent="0.25">
      <c r="Z743" s="30"/>
    </row>
    <row r="744" spans="26:26" x14ac:dyDescent="0.25">
      <c r="Z744" s="30"/>
    </row>
    <row r="745" spans="26:26" x14ac:dyDescent="0.25">
      <c r="Z745" s="30"/>
    </row>
    <row r="746" spans="26:26" x14ac:dyDescent="0.25">
      <c r="Z746" s="30"/>
    </row>
    <row r="747" spans="26:26" x14ac:dyDescent="0.25">
      <c r="Z747" s="30"/>
    </row>
    <row r="748" spans="26:26" x14ac:dyDescent="0.25">
      <c r="Z748" s="30"/>
    </row>
    <row r="749" spans="26:26" x14ac:dyDescent="0.25">
      <c r="Z749" s="30"/>
    </row>
    <row r="750" spans="26:26" x14ac:dyDescent="0.25">
      <c r="Z750" s="30"/>
    </row>
    <row r="751" spans="26:26" x14ac:dyDescent="0.25">
      <c r="Z751" s="30"/>
    </row>
    <row r="752" spans="26:26" x14ac:dyDescent="0.25">
      <c r="Z752" s="30"/>
    </row>
    <row r="753" spans="26:26" x14ac:dyDescent="0.25">
      <c r="Z753" s="30"/>
    </row>
    <row r="754" spans="26:26" x14ac:dyDescent="0.25">
      <c r="Z754" s="30"/>
    </row>
    <row r="755" spans="26:26" x14ac:dyDescent="0.25">
      <c r="Z755" s="30"/>
    </row>
    <row r="756" spans="26:26" x14ac:dyDescent="0.25">
      <c r="Z756" s="30"/>
    </row>
    <row r="757" spans="26:26" x14ac:dyDescent="0.25">
      <c r="Z757" s="30"/>
    </row>
    <row r="758" spans="26:26" x14ac:dyDescent="0.25">
      <c r="Z758" s="30"/>
    </row>
    <row r="759" spans="26:26" x14ac:dyDescent="0.25">
      <c r="Z759" s="30"/>
    </row>
    <row r="760" spans="26:26" x14ac:dyDescent="0.25">
      <c r="Z760" s="30"/>
    </row>
    <row r="761" spans="26:26" x14ac:dyDescent="0.25">
      <c r="Z761" s="30"/>
    </row>
    <row r="762" spans="26:26" x14ac:dyDescent="0.25">
      <c r="Z762" s="30"/>
    </row>
    <row r="763" spans="26:26" x14ac:dyDescent="0.25">
      <c r="Z763" s="30"/>
    </row>
    <row r="764" spans="26:26" x14ac:dyDescent="0.25">
      <c r="Z764" s="30"/>
    </row>
    <row r="765" spans="26:26" x14ac:dyDescent="0.25">
      <c r="Z765" s="30"/>
    </row>
    <row r="766" spans="26:26" x14ac:dyDescent="0.25">
      <c r="Z766" s="30"/>
    </row>
    <row r="767" spans="26:26" x14ac:dyDescent="0.25">
      <c r="Z767" s="30"/>
    </row>
    <row r="768" spans="26:26" x14ac:dyDescent="0.25">
      <c r="Z768" s="30"/>
    </row>
    <row r="769" spans="26:26" x14ac:dyDescent="0.25">
      <c r="Z769" s="30"/>
    </row>
    <row r="770" spans="26:26" x14ac:dyDescent="0.25">
      <c r="Z770" s="30"/>
    </row>
    <row r="771" spans="26:26" x14ac:dyDescent="0.25">
      <c r="Z771" s="30"/>
    </row>
    <row r="772" spans="26:26" x14ac:dyDescent="0.25">
      <c r="Z772" s="30"/>
    </row>
    <row r="773" spans="26:26" x14ac:dyDescent="0.25">
      <c r="Z773" s="30"/>
    </row>
    <row r="774" spans="26:26" x14ac:dyDescent="0.25">
      <c r="Z774" s="30"/>
    </row>
    <row r="775" spans="26:26" x14ac:dyDescent="0.25">
      <c r="Z775" s="30"/>
    </row>
    <row r="776" spans="26:26" x14ac:dyDescent="0.25">
      <c r="Z776" s="30"/>
    </row>
    <row r="777" spans="26:26" x14ac:dyDescent="0.25">
      <c r="Z777" s="30"/>
    </row>
    <row r="778" spans="26:26" x14ac:dyDescent="0.25">
      <c r="Z778" s="30"/>
    </row>
  </sheetData>
  <mergeCells count="12">
    <mergeCell ref="X7:Z7"/>
    <mergeCell ref="X8:Z8"/>
    <mergeCell ref="C42:Z42"/>
    <mergeCell ref="C438:Z438"/>
    <mergeCell ref="C47:Z47"/>
    <mergeCell ref="T13:Z13"/>
    <mergeCell ref="C723:D723"/>
    <mergeCell ref="C502:Z502"/>
    <mergeCell ref="C437:D437"/>
    <mergeCell ref="C501:D501"/>
    <mergeCell ref="C720:D720"/>
    <mergeCell ref="C721:D721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5" manualBreakCount="5">
    <brk id="290" min="2" max="25" man="1"/>
    <brk id="304" min="2" max="25" man="1"/>
    <brk id="601" min="2" max="25" man="1"/>
    <brk id="616" min="2" max="25" man="1"/>
    <brk id="723" min="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2016-07-29T11:34:46Z</dcterms:modified>
</cp:coreProperties>
</file>