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615" windowWidth="14805" windowHeight="4500"/>
  </bookViews>
  <sheets>
    <sheet name="Для ДК" sheetId="3" r:id="rId1"/>
  </sheets>
  <definedNames>
    <definedName name="_xlnm.Print_Titles" localSheetId="0">'Для ДК'!$52:$53</definedName>
    <definedName name="_xlnm.Print_Area" localSheetId="0">'Для ДК'!$C$4:$Z$787</definedName>
  </definedNames>
  <calcPr calcId="145621"/>
</workbook>
</file>

<file path=xl/calcChain.xml><?xml version="1.0" encoding="utf-8"?>
<calcChain xmlns="http://schemas.openxmlformats.org/spreadsheetml/2006/main">
  <c r="W550" i="3" l="1"/>
  <c r="V550" i="3"/>
  <c r="W549" i="3"/>
  <c r="W764" i="3" l="1"/>
  <c r="W683" i="3" l="1"/>
  <c r="W777" i="3" l="1"/>
  <c r="W778" i="3" l="1"/>
  <c r="V778" i="3"/>
  <c r="W761" i="3" l="1"/>
  <c r="W760" i="3"/>
  <c r="W697" i="3" l="1"/>
  <c r="W476" i="3" l="1"/>
  <c r="V476" i="3"/>
  <c r="V475" i="3"/>
  <c r="W475" i="3" s="1"/>
  <c r="V474" i="3"/>
  <c r="W474" i="3" s="1"/>
  <c r="V473" i="3"/>
  <c r="W473" i="3" s="1"/>
  <c r="V472" i="3"/>
  <c r="W472" i="3" s="1"/>
  <c r="V471" i="3"/>
  <c r="W471" i="3" s="1"/>
  <c r="V470" i="3"/>
  <c r="W470" i="3" s="1"/>
  <c r="V469" i="3"/>
  <c r="W469" i="3" s="1"/>
  <c r="V468" i="3"/>
  <c r="W468" i="3" s="1"/>
  <c r="W548" i="3" l="1"/>
  <c r="V461" i="3" l="1"/>
  <c r="W461" i="3" s="1"/>
  <c r="V459" i="3"/>
  <c r="W459" i="3" s="1"/>
  <c r="V457" i="3"/>
  <c r="W457" i="3" s="1"/>
  <c r="W540" i="3"/>
  <c r="W538" i="3"/>
  <c r="W536" i="3"/>
  <c r="W534" i="3"/>
  <c r="W532" i="3"/>
  <c r="V502" i="3" l="1"/>
  <c r="W502" i="3" s="1"/>
  <c r="W762" i="3" l="1"/>
  <c r="W759" i="3"/>
  <c r="V445" i="3" l="1"/>
  <c r="W445" i="3" s="1"/>
  <c r="W444" i="3"/>
  <c r="W776" i="3" l="1"/>
  <c r="W547" i="3"/>
  <c r="V397" i="3" l="1"/>
  <c r="W397" i="3" s="1"/>
  <c r="W396" i="3"/>
  <c r="W527" i="3" l="1"/>
  <c r="W526" i="3"/>
  <c r="W483" i="3"/>
  <c r="V112" i="3" l="1"/>
  <c r="W112" i="3" s="1"/>
  <c r="U112" i="3"/>
  <c r="W436" i="3"/>
  <c r="V436" i="3"/>
  <c r="W435" i="3"/>
  <c r="V775" i="3" l="1"/>
  <c r="W774" i="3"/>
  <c r="W773" i="3"/>
  <c r="W772" i="3"/>
  <c r="W771" i="3"/>
  <c r="V770" i="3"/>
  <c r="W769" i="3"/>
  <c r="W723" i="3" l="1"/>
  <c r="W722" i="3"/>
  <c r="W766" i="3" l="1"/>
  <c r="V466" i="3"/>
  <c r="W466" i="3" s="1"/>
  <c r="V465" i="3"/>
  <c r="W465" i="3" s="1"/>
  <c r="V464" i="3"/>
  <c r="W464" i="3" s="1"/>
  <c r="V463" i="3"/>
  <c r="W463" i="3" s="1"/>
  <c r="V462" i="3"/>
  <c r="W462" i="3" s="1"/>
  <c r="V194" i="3" l="1"/>
  <c r="W194" i="3" s="1"/>
  <c r="U194" i="3"/>
  <c r="W193" i="3"/>
  <c r="W151" i="3"/>
  <c r="W145" i="3"/>
  <c r="V128" i="3"/>
  <c r="W128" i="3" s="1"/>
  <c r="V119" i="3"/>
  <c r="W119" i="3" s="1"/>
  <c r="V686" i="3" l="1"/>
  <c r="W686" i="3" s="1"/>
  <c r="W745" i="3" l="1"/>
  <c r="W541" i="3" l="1"/>
  <c r="W720" i="3" l="1"/>
  <c r="W707" i="3"/>
  <c r="V87" i="3" l="1"/>
  <c r="W87" i="3" s="1"/>
  <c r="V85" i="3"/>
  <c r="W85" i="3" s="1"/>
  <c r="V455" i="3" l="1"/>
  <c r="W455" i="3" s="1"/>
  <c r="V454" i="3"/>
  <c r="W454" i="3" s="1"/>
  <c r="V453" i="3"/>
  <c r="W453" i="3" s="1"/>
  <c r="V452" i="3"/>
  <c r="W452" i="3" s="1"/>
  <c r="V451" i="3"/>
  <c r="W451" i="3" s="1"/>
  <c r="V450" i="3"/>
  <c r="W450" i="3" s="1"/>
  <c r="V449" i="3"/>
  <c r="W449" i="3" s="1"/>
  <c r="W530" i="3" l="1"/>
  <c r="W529" i="3"/>
  <c r="V447" i="3" l="1"/>
  <c r="W447" i="3" s="1"/>
  <c r="V446" i="3"/>
  <c r="W446" i="3" s="1"/>
  <c r="V443" i="3"/>
  <c r="W443" i="3" s="1"/>
  <c r="V442" i="3"/>
  <c r="W442" i="3" s="1"/>
  <c r="V441" i="3"/>
  <c r="W441" i="3" s="1"/>
  <c r="V440" i="3"/>
  <c r="W440" i="3" s="1"/>
  <c r="V439" i="3"/>
  <c r="W439" i="3" s="1"/>
  <c r="V438" i="3"/>
  <c r="W438" i="3" s="1"/>
  <c r="V437" i="3"/>
  <c r="W437" i="3" s="1"/>
  <c r="V434" i="3"/>
  <c r="W434" i="3" s="1"/>
  <c r="V433" i="3"/>
  <c r="W433" i="3" s="1"/>
  <c r="V432" i="3"/>
  <c r="W432" i="3" s="1"/>
  <c r="V431" i="3"/>
  <c r="W431" i="3" s="1"/>
  <c r="V430" i="3"/>
  <c r="W430" i="3" s="1"/>
  <c r="V429" i="3"/>
  <c r="W429" i="3" s="1"/>
  <c r="V428" i="3"/>
  <c r="W428" i="3" l="1"/>
  <c r="V405" i="3"/>
  <c r="W405" i="3" s="1"/>
  <c r="W404" i="3"/>
  <c r="W192" i="3" l="1"/>
  <c r="W191" i="3"/>
  <c r="V135" i="3"/>
  <c r="W135" i="3" s="1"/>
  <c r="W134" i="3"/>
  <c r="V158" i="3" l="1"/>
  <c r="W158" i="3" s="1"/>
  <c r="V156" i="3"/>
  <c r="W156" i="3" s="1"/>
  <c r="V139" i="3"/>
  <c r="W139" i="3" s="1"/>
  <c r="V137" i="3"/>
  <c r="W137" i="3" s="1"/>
  <c r="V528" i="3" l="1"/>
  <c r="V393" i="3" l="1"/>
  <c r="W393" i="3" s="1"/>
  <c r="W504" i="3"/>
  <c r="W503" i="3"/>
  <c r="V142" i="3" l="1"/>
  <c r="W142" i="3" s="1"/>
  <c r="V133" i="3"/>
  <c r="W133" i="3" s="1"/>
  <c r="V131" i="3"/>
  <c r="W131" i="3" s="1"/>
  <c r="V125" i="3"/>
  <c r="W125" i="3" s="1"/>
  <c r="V123" i="3"/>
  <c r="W123" i="3" s="1"/>
  <c r="V121" i="3"/>
  <c r="W121" i="3" s="1"/>
  <c r="W635" i="3" l="1"/>
  <c r="W632" i="3"/>
  <c r="W521" i="3" l="1"/>
  <c r="V64" i="3" l="1"/>
  <c r="W64" i="3" s="1"/>
  <c r="W63" i="3"/>
  <c r="V188" i="3" l="1"/>
  <c r="W188" i="3" s="1"/>
  <c r="W187" i="3"/>
  <c r="V186" i="3"/>
  <c r="W186" i="3" s="1"/>
  <c r="W185" i="3"/>
  <c r="V184" i="3"/>
  <c r="W184" i="3" s="1"/>
  <c r="W183" i="3"/>
  <c r="V182" i="3"/>
  <c r="W182" i="3" s="1"/>
  <c r="W181" i="3"/>
  <c r="V180" i="3"/>
  <c r="W180" i="3" s="1"/>
  <c r="W179" i="3"/>
  <c r="V178" i="3"/>
  <c r="W178" i="3" s="1"/>
  <c r="W177" i="3"/>
  <c r="W174" i="3"/>
  <c r="W171" i="3"/>
  <c r="W600" i="3" l="1"/>
  <c r="W598" i="3"/>
  <c r="W596" i="3"/>
  <c r="W594" i="3"/>
  <c r="W591" i="3"/>
  <c r="W589" i="3"/>
  <c r="W587" i="3"/>
  <c r="W585" i="3"/>
  <c r="W583" i="3"/>
  <c r="W506" i="3" l="1"/>
  <c r="W505" i="3"/>
  <c r="W734" i="3" l="1"/>
  <c r="W200" i="3" l="1"/>
  <c r="U200" i="3"/>
  <c r="V199" i="3" l="1"/>
  <c r="W199" i="3" s="1"/>
  <c r="V198" i="3"/>
  <c r="W198" i="3" s="1"/>
  <c r="V197" i="3"/>
  <c r="W197" i="3" s="1"/>
  <c r="V196" i="3"/>
  <c r="W196" i="3" s="1"/>
  <c r="V195" i="3"/>
  <c r="W195" i="3" s="1"/>
  <c r="V190" i="3"/>
  <c r="W190" i="3" s="1"/>
  <c r="V189" i="3"/>
  <c r="W189" i="3" s="1"/>
  <c r="V110" i="3"/>
  <c r="W110" i="3" s="1"/>
  <c r="W108" i="3"/>
  <c r="W104" i="3"/>
  <c r="U104" i="3"/>
  <c r="U93" i="3"/>
  <c r="V93" i="3" s="1"/>
  <c r="W93" i="3" s="1"/>
  <c r="W91" i="3"/>
  <c r="U91" i="3"/>
  <c r="W620" i="3" l="1"/>
  <c r="W619" i="3"/>
  <c r="W618" i="3"/>
  <c r="W617" i="3"/>
  <c r="W487" i="3"/>
  <c r="W485" i="3" l="1"/>
  <c r="V162" i="3" l="1"/>
  <c r="W162" i="3" s="1"/>
  <c r="V161" i="3"/>
  <c r="W161" i="3" s="1"/>
  <c r="V160" i="3"/>
  <c r="W160" i="3" s="1"/>
  <c r="V159" i="3"/>
  <c r="W159" i="3" s="1"/>
  <c r="V154" i="3"/>
  <c r="W154" i="3" s="1"/>
  <c r="V153" i="3"/>
  <c r="W153" i="3" s="1"/>
  <c r="V152" i="3"/>
  <c r="W152" i="3" s="1"/>
  <c r="V149" i="3"/>
  <c r="W149" i="3" s="1"/>
  <c r="V148" i="3"/>
  <c r="W148" i="3" s="1"/>
  <c r="V147" i="3"/>
  <c r="W147" i="3" s="1"/>
  <c r="V146" i="3"/>
  <c r="W146" i="3" s="1"/>
  <c r="V140" i="3"/>
  <c r="W140" i="3" s="1"/>
  <c r="V129" i="3"/>
  <c r="V116" i="3"/>
  <c r="W116" i="3" s="1"/>
  <c r="V115" i="3"/>
  <c r="W115" i="3" s="1"/>
  <c r="V114" i="3"/>
  <c r="W114" i="3" s="1"/>
  <c r="V113" i="3"/>
  <c r="W113" i="3" s="1"/>
  <c r="W129" i="3" l="1"/>
  <c r="W746" i="3"/>
  <c r="V102" i="3" l="1"/>
  <c r="W102" i="3" s="1"/>
  <c r="V98" i="3"/>
  <c r="V94" i="3"/>
  <c r="W94" i="3" s="1"/>
  <c r="W98" i="3" l="1"/>
  <c r="W679" i="3"/>
  <c r="W741" i="3" l="1"/>
  <c r="W740" i="3"/>
  <c r="W581" i="3"/>
  <c r="W580" i="3"/>
  <c r="W674" i="3" l="1"/>
  <c r="W671" i="3"/>
  <c r="W719" i="3" l="1"/>
  <c r="V716" i="3"/>
  <c r="W84" i="3"/>
  <c r="W495" i="3" l="1"/>
  <c r="W494" i="3"/>
  <c r="V62" i="3" l="1"/>
  <c r="W62" i="3" s="1"/>
  <c r="V61" i="3"/>
  <c r="W61" i="3" s="1"/>
  <c r="V60" i="3"/>
  <c r="W60" i="3" s="1"/>
  <c r="V59" i="3"/>
  <c r="W59" i="3" s="1"/>
  <c r="V58" i="3"/>
  <c r="W58" i="3" s="1"/>
  <c r="V57" i="3"/>
  <c r="W57" i="3" s="1"/>
  <c r="V56" i="3"/>
  <c r="W56" i="3" s="1"/>
  <c r="V55" i="3"/>
  <c r="W55" i="3" l="1"/>
  <c r="W779" i="3" l="1"/>
  <c r="V779" i="3"/>
</calcChain>
</file>

<file path=xl/comments1.xml><?xml version="1.0" encoding="utf-8"?>
<comments xmlns="http://schemas.openxmlformats.org/spreadsheetml/2006/main">
  <authors>
    <author>Автор</author>
  </authors>
  <commentList>
    <comment ref="M44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M45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<sst xmlns="http://schemas.openxmlformats.org/spreadsheetml/2006/main" count="9844" uniqueCount="2472">
  <si>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</si>
  <si>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</si>
  <si>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</si>
  <si>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</si>
  <si>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</si>
  <si>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</si>
  <si>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</si>
  <si>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</si>
  <si>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</si>
  <si>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</si>
  <si>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</si>
  <si>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</si>
  <si>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</si>
  <si>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</si>
  <si>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</si>
  <si>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</si>
  <si>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</si>
  <si>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</si>
  <si>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</si>
  <si>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</si>
  <si>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</si>
  <si>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</si>
  <si>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</si>
  <si>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</si>
  <si>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итого по товарам:</t>
  </si>
  <si>
    <t>итого по услугам:</t>
  </si>
  <si>
    <t>Итого по работам:</t>
  </si>
  <si>
    <t>Всего:</t>
  </si>
  <si>
    <t>2У</t>
  </si>
  <si>
    <t>3У</t>
  </si>
  <si>
    <t>2. Работы</t>
  </si>
  <si>
    <t>Прогноз местного содержания, %</t>
  </si>
  <si>
    <t>11 Т</t>
  </si>
  <si>
    <t>1 У</t>
  </si>
  <si>
    <t>4 У</t>
  </si>
  <si>
    <t>1 Р</t>
  </si>
  <si>
    <t>3 Р</t>
  </si>
  <si>
    <t>4 Р</t>
  </si>
  <si>
    <t>1 Т</t>
  </si>
  <si>
    <t>2 Т</t>
  </si>
  <si>
    <t>3 Т</t>
  </si>
  <si>
    <t>4 Т</t>
  </si>
  <si>
    <t>5 Т</t>
  </si>
  <si>
    <t>6 Т</t>
  </si>
  <si>
    <t>7 Т</t>
  </si>
  <si>
    <t>8 Т</t>
  </si>
  <si>
    <t>9 Т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</si>
  <si>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</si>
  <si>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</si>
  <si>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</si>
  <si>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</si>
  <si>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</si>
  <si>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</si>
  <si>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</si>
  <si>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</si>
  <si>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</si>
  <si>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</si>
  <si>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</si>
  <si>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</si>
  <si>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</si>
  <si>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</si>
  <si>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</si>
  <si>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</si>
  <si>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10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</si>
  <si>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</si>
  <si>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</si>
  <si>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</si>
  <si>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</si>
  <si>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</si>
  <si>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</si>
  <si>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</si>
  <si>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</si>
  <si>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</si>
  <si>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</si>
  <si>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</si>
  <si>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</si>
  <si>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</si>
  <si>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</si>
  <si>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</si>
  <si>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</si>
  <si>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</si>
  <si>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21 У</t>
  </si>
  <si>
    <t>22 У</t>
  </si>
  <si>
    <t>23 У</t>
  </si>
  <si>
    <t>3. Услуги</t>
  </si>
  <si>
    <t>24 У</t>
  </si>
  <si>
    <t>25 У</t>
  </si>
  <si>
    <t>5 Р</t>
  </si>
  <si>
    <t>6 Р</t>
  </si>
  <si>
    <t>26 У</t>
  </si>
  <si>
    <t>27 У</t>
  </si>
  <si>
    <t>28 У</t>
  </si>
  <si>
    <t>7 Р</t>
  </si>
  <si>
    <t>8 Р</t>
  </si>
  <si>
    <t>9 Р</t>
  </si>
  <si>
    <t>10 Р</t>
  </si>
  <si>
    <t>11 Р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</si>
  <si>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</si>
  <si>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</si>
  <si>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</si>
  <si>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</si>
  <si>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</si>
  <si>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</si>
  <si>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</si>
  <si>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</si>
  <si>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</si>
  <si>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</si>
  <si>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</si>
  <si>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</si>
  <si>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</si>
  <si>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</si>
  <si>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43 У</t>
  </si>
  <si>
    <t>44 У</t>
  </si>
  <si>
    <t>45 У</t>
  </si>
  <si>
    <t>46 У</t>
  </si>
  <si>
    <t>47 У</t>
  </si>
  <si>
    <t>48 У</t>
  </si>
  <si>
    <t>49 У</t>
  </si>
  <si>
    <t>50 У</t>
  </si>
  <si>
    <t>51 У</t>
  </si>
  <si>
    <t>52 У</t>
  </si>
  <si>
    <t>53 У</t>
  </si>
  <si>
    <t>54 У</t>
  </si>
  <si>
    <t>55 У</t>
  </si>
  <si>
    <t>56 У</t>
  </si>
  <si>
    <t>57 У</t>
  </si>
  <si>
    <t>58 У</t>
  </si>
  <si>
    <t>59 У</t>
  </si>
  <si>
    <t>60 У</t>
  </si>
  <si>
    <t>61 У</t>
  </si>
  <si>
    <t>62 У</t>
  </si>
  <si>
    <t>63 У</t>
  </si>
  <si>
    <t>64 У</t>
  </si>
  <si>
    <t>65 У</t>
  </si>
  <si>
    <t>66 У</t>
  </si>
  <si>
    <t>67 У</t>
  </si>
  <si>
    <t>68 У</t>
  </si>
  <si>
    <t>69 У</t>
  </si>
  <si>
    <t>70 У</t>
  </si>
  <si>
    <t>71 У</t>
  </si>
  <si>
    <t>72 У</t>
  </si>
  <si>
    <t>73 У</t>
  </si>
  <si>
    <t>74 У</t>
  </si>
  <si>
    <t>75 У</t>
  </si>
  <si>
    <t>76 У</t>
  </si>
  <si>
    <t>77 У</t>
  </si>
  <si>
    <t>78 У</t>
  </si>
  <si>
    <t>79 У</t>
  </si>
  <si>
    <t>80 У</t>
  </si>
  <si>
    <t>81 У</t>
  </si>
  <si>
    <t>82 У</t>
  </si>
  <si>
    <t>83 У</t>
  </si>
  <si>
    <t>84 У</t>
  </si>
  <si>
    <t>85 У</t>
  </si>
  <si>
    <t>86 У</t>
  </si>
  <si>
    <t>87 У</t>
  </si>
  <si>
    <t>88 У</t>
  </si>
  <si>
    <t>89 У</t>
  </si>
  <si>
    <t>90 У</t>
  </si>
  <si>
    <t>91 У</t>
  </si>
  <si>
    <t>92 У</t>
  </si>
  <si>
    <t>93 У</t>
  </si>
  <si>
    <t>94 У</t>
  </si>
  <si>
    <t>95 У</t>
  </si>
  <si>
    <t>96 У</t>
  </si>
  <si>
    <t>97 У</t>
  </si>
  <si>
    <t>98 У</t>
  </si>
  <si>
    <t>99 У</t>
  </si>
  <si>
    <t>101 У</t>
  </si>
  <si>
    <t>102 У</t>
  </si>
  <si>
    <t>103 У</t>
  </si>
  <si>
    <t>100 У</t>
  </si>
  <si>
    <t>ТОО "Казахстанско-Китайский Трубопровод"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</si>
  <si>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</si>
  <si>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</si>
  <si>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по продлению сроков 
аренды земли для строительства ВЛ 220 кВ и 110 кВ НПС Аральск</t>
  </si>
  <si>
    <t>ЭОТТ</t>
  </si>
  <si>
    <t>г. Алматы, пр. Абая 109 В</t>
  </si>
  <si>
    <t>Декабрь 2015 - Январь 2016</t>
  </si>
  <si>
    <t>Кызылординская и Карагандинская 
области</t>
  </si>
  <si>
    <t>Январь - 
Сентябрь</t>
  </si>
  <si>
    <t>0% Авансовый платеж. По факту выполненных работ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</si>
  <si>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</si>
  <si>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</si>
  <si>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ЭОТ</t>
  </si>
  <si>
    <t>Актюбинская область</t>
  </si>
  <si>
    <t>71.12.20.000.000.00.0777.000000000000</t>
  </si>
  <si>
    <t>Услуги по авторскому/техническому надзору/управлению проектами, работами</t>
  </si>
  <si>
    <t xml:space="preserve">Авторский надзор за 
строительством вдольтрассового проезда МН Кенкияк-Кумколь в  Актюбинской области, общей протяженностью 44,574 км </t>
  </si>
  <si>
    <t>ОИ</t>
  </si>
  <si>
    <t>0% Авансовый платеж. Ежемесячно по факту оказанных услуг</t>
  </si>
  <si>
    <t xml:space="preserve">91.01.12.000.003.00.0777.000000000000
</t>
  </si>
  <si>
    <t>Услуги по ведению архивных документов</t>
  </si>
  <si>
    <t>декабрь-январь</t>
  </si>
  <si>
    <t>г. Алматы пр. Абая 109 В</t>
  </si>
  <si>
    <t>Январь-Декабрь</t>
  </si>
  <si>
    <t>Авансовый платеж 0%,  по факту оказания услуг</t>
  </si>
  <si>
    <t>2015-2016</t>
  </si>
  <si>
    <t xml:space="preserve">53.20.11.110.000.00.0777.000000000000
</t>
  </si>
  <si>
    <t>Услуги по курьерской доставке почты</t>
  </si>
  <si>
    <t>международные</t>
  </si>
  <si>
    <t>ЦПЭ</t>
  </si>
  <si>
    <t>Республика Казахстан, ближнее, дальнее зарубежье</t>
  </si>
  <si>
    <t>53.10.11.100.000.00.0777.000000000000</t>
  </si>
  <si>
    <t>Услуги по подписке на печатные периодические издания</t>
  </si>
  <si>
    <t>Авансовый платеж 100%,  по факту оказания услуг</t>
  </si>
  <si>
    <t>ОВХ</t>
  </si>
  <si>
    <t>82.19.11.000.000.00.0777.000000000000</t>
  </si>
  <si>
    <t>Услуги по копированию</t>
  </si>
  <si>
    <t>82.19.13.000.000.00.0777.000000000000</t>
  </si>
  <si>
    <t>Услуги, связанные со сканированием текста</t>
  </si>
  <si>
    <t>Сканирование документов</t>
  </si>
  <si>
    <t>85.59.11.335.001.00.0777.000000000000</t>
  </si>
  <si>
    <t>Услуги по обучению языкам</t>
  </si>
  <si>
    <t>93.19.19.900.001.00.0777.000000000000</t>
  </si>
  <si>
    <t>Услуги по размещению информационных материалов в средствах массовой информации</t>
  </si>
  <si>
    <t xml:space="preserve">
35.11.10.100.000.00.0245.000000000000
</t>
  </si>
  <si>
    <t>Электроэнергия</t>
  </si>
  <si>
    <t>для снабжения  потребителей, ГОСТ 13109-97</t>
  </si>
  <si>
    <t>Электроэнергия для вдольтрассовых ВЛ-10кВ от 0 км до 69 км нефтепровода  Атасу-Алашанькоу</t>
  </si>
  <si>
    <t>ноябрь - декабрь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</si>
  <si>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</si>
  <si>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</si>
  <si>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</si>
  <si>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</si>
  <si>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</si>
  <si>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</si>
  <si>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</si>
  <si>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</si>
  <si>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</si>
  <si>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январь-декабрь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</si>
  <si>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</si>
  <si>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</si>
  <si>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</si>
  <si>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</si>
  <si>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</si>
  <si>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</si>
  <si>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</si>
  <si>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42.91.20.335.002.00.0999.000000000000</t>
  </si>
  <si>
    <t>Работы водолазные</t>
  </si>
  <si>
    <t xml:space="preserve">Работы водолазные по обследованию состояния подводных переходов магистрального нефтепровода "Атасу-Алашанькоу" </t>
  </si>
  <si>
    <t>февраль-март</t>
  </si>
  <si>
    <t>Республика Казахстан, Карагандинская, Восточно-Казахстанская и Алматинская области, МН "Атасу-Алашанькоу"</t>
  </si>
  <si>
    <t>апрель-декабрь</t>
  </si>
  <si>
    <t xml:space="preserve">авансовый  платеж-0%, оставшаяся часть в течение 20 рабочих дней с момента подписания акта приемки выполненных работ </t>
  </si>
  <si>
    <t xml:space="preserve">Работы водолазные по обследованию состояния подводных переходов магистрального нефтепровода "Кенкияк-Кумколь" </t>
  </si>
  <si>
    <t>Республика Казахстан, Актюбинская, Кызылординская, Карагандинская области, МН "Кенкияк-Кумколь"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</si>
  <si>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</si>
  <si>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</si>
  <si>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</si>
  <si>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</si>
  <si>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</si>
  <si>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г. Алматы,     пр. Абая 109В</t>
  </si>
  <si>
    <t>Республика Казахстан, Актюбинская, Кызылординская, Карагандинская области, МН "Кенкияк-Кумколь", Карагандинская, Восточно-Казахстанская, Алматинская области, МН "Атасу-Алашанькоу"</t>
  </si>
  <si>
    <t>март - декабрь</t>
  </si>
  <si>
    <t>авансовый  платеж-0%, оставшаяся часть в течение 20 рабочих дней с момента подписания акта приемки выполненных работ</t>
  </si>
  <si>
    <t>80.10.12.000.000.00.0777.000000000000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</si>
  <si>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</si>
  <si>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</si>
  <si>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 xml:space="preserve">авансовый  платеж-0%, оставшаяся часть в течение 20 рабочих дней с момента подписания акта приемки оказанных услуг </t>
  </si>
  <si>
    <t>Вневедомственная охрана линейной части и стационарных сооружений  нефтепровода Кенкияк-Кумколь</t>
  </si>
  <si>
    <t>Актюбинская, Кызылординская и Карагандинская области.</t>
  </si>
  <si>
    <t xml:space="preserve">январь-декабрь  </t>
  </si>
  <si>
    <t>51.10.11.000.000.00.0777.000000000000</t>
  </si>
  <si>
    <t>Услуги внутреннего воздушного транспорта по перевозкам пассажиров по расписанию</t>
  </si>
  <si>
    <t>Услуги внутреннего воздушного транспорта по перевозкам пассажиров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</si>
  <si>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</si>
  <si>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Кенкияк-Кумколь</t>
  </si>
  <si>
    <t>35.13.10.100.000.00.0777.000000000000</t>
  </si>
  <si>
    <t>Услуги по передаче/распределению электроэнергии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</si>
  <si>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 г. для  нефтепровода  Атасу-Алашанькоу</t>
  </si>
  <si>
    <t xml:space="preserve"> Предоплата 100% ежемесячно </t>
  </si>
  <si>
    <t xml:space="preserve">77.39.19.900.020.00.0777.000000000000
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</si>
  <si>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</si>
  <si>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НПС-10 и НПС-11</t>
  </si>
  <si>
    <t>Карагандинская и Восточно-Казахстанская области</t>
  </si>
  <si>
    <t xml:space="preserve">35.30.12.200.004.00.0777.000000000000
</t>
  </si>
  <si>
    <t>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</si>
  <si>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</si>
  <si>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Атасу - Алашанькоу</t>
  </si>
  <si>
    <t>предоплата 100 %, ежемесячно</t>
  </si>
  <si>
    <t>33.14.11.200.001.00.0777.000000000000</t>
  </si>
  <si>
    <t>Услуги по техническому обслуживанию электрического,электрораспределительного/регулирующего оборудования и аналогичной аппаратуры</t>
  </si>
  <si>
    <t>Услуги по техническому обслуживанию электрического, электрораспределительного/ регулирующего оборудования и аналогичной аппаратуры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</si>
  <si>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</si>
  <si>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авансовый  платеж-0%, оплата в течение 20  рабочих  дней с момента подписания акта оказанных услуг</t>
  </si>
  <si>
    <t>Услуги по техническому обслуживанию электрического,электрораспределительного/ регулирующего оборудования и аналогичной аппаратуры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</si>
  <si>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</si>
  <si>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</si>
  <si>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авансовый  платеж-0%, оплата в течение 20 рабочих  дней с момента подписания акта оказанных услуг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</si>
  <si>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</si>
  <si>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</si>
  <si>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</si>
  <si>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</si>
  <si>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2-х ячеек 10кВ на  2-х ячеек 10кВ 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</si>
  <si>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</si>
  <si>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авансовый  платеж-0%, оплата в течение 20  рабочих дней с момента подписания акта оказанных услуг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</si>
  <si>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</si>
  <si>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Эксплуатация и техническое обслуживание 2-х ячеек 220кВ, 2-х реакторов 220 кВ расположенных на подстанции Коунрад для НПС-10,  НПС-11 нефтепровода  Атасу-Алашанькоу, согласно РД 34 РК. 03-202-04</t>
  </si>
  <si>
    <t>Эксплуатация и техническое обслуживание  трансформатор Т-2, 1 ячейка 220кВ, 6 ячеек 35кВ и 5 ячеек 10кВ на подстанции Агадырь для НПС-8  нефтепровода  Атасу-Алашанькоу согласно РД 34 РК. 03-202-04</t>
  </si>
  <si>
    <t>авансовый  платеж-0%, оплата в течение 20 рабочих дней с момента подписания акта оказанных услуг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</si>
  <si>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</si>
  <si>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</si>
  <si>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</si>
  <si>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</si>
  <si>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Услуги по техническому обслуживанию  системы измерения количества и показателей качества нефти (СИКН) "Кенкияк" 
магистрального нефтепровода (МН) "Кенкияк-Кумколь"</t>
  </si>
  <si>
    <t xml:space="preserve">Актюбинская область </t>
  </si>
  <si>
    <t xml:space="preserve"> авансовый платеж - 0%,
ежемесячно в течение 20 рабочих дней с момента подписания акта оказанных услуг согласно графику оказания услуг</t>
  </si>
  <si>
    <t>Услуги по техническому обслуживанию  системы измерения  количества и показателей качества нефти (СИКН)  "Кумколь" 
магистрального нефтепровода (МН)  "Кенкияк-Кумколь"</t>
  </si>
  <si>
    <t xml:space="preserve"> 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</si>
  <si>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</si>
  <si>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</si>
  <si>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</si>
  <si>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январь-февраль</t>
  </si>
  <si>
    <t>февраль-декабрь</t>
  </si>
  <si>
    <t xml:space="preserve"> авансовый платеж - 100%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</si>
  <si>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</si>
  <si>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</si>
  <si>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</si>
  <si>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</si>
  <si>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</si>
  <si>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 xml:space="preserve"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 (средства измерения давления, температуры,  электрических величин). </t>
  </si>
  <si>
    <t>КНР, СУАР, п. Алашанькоу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</si>
  <si>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</si>
  <si>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</si>
  <si>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Услуги по поверке средств измерений аварийного запаса
магистрального нефтепровода (МН)  "Атасу-Алашанькоу" НПС №9</t>
  </si>
  <si>
    <t>Услуги по поверке средств измерений аварийного запаса
магистрального нефтепровода (МН)  "Кенкияк-Кумколь" АВП Аральск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</si>
  <si>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</si>
  <si>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март-май</t>
  </si>
  <si>
    <t>Услуги по поверке средства измерений в офисе г. Алматы ТОО "Казахстанско-Китайский трубопровод" (средства измерения количества жидкости)</t>
  </si>
  <si>
    <t>г. Алматы</t>
  </si>
  <si>
    <t>март</t>
  </si>
  <si>
    <t>78.10.11.000.003.00.0777.000000000000</t>
  </si>
  <si>
    <t>Услуги по аутсорсингу персонала</t>
  </si>
  <si>
    <t>Услуги аутсорсинга  делопроизводствителей, секретарей-референтов и специалистов АУП</t>
  </si>
  <si>
    <t>ноябрь-декабрь</t>
  </si>
  <si>
    <t>33.13.19.100.003.00.0777.000000000000</t>
  </si>
  <si>
    <t>Услуги по техническому обслуживанию сетей и оборудования связи</t>
  </si>
  <si>
    <t>Техническое обслуживание систем производственно-технологической связи 
МН Атасу-Алашанькоу</t>
  </si>
  <si>
    <t>г.Алматы, пр. Абая 109В</t>
  </si>
  <si>
    <t>Восточно-Казахстанская, Карагандинская, Алматинская области</t>
  </si>
  <si>
    <t>январь -  декабрь</t>
  </si>
  <si>
    <t>авансовый платеж - 0%, в течении 20 рабочих дней с момента подписания акта оказанных услуг</t>
  </si>
  <si>
    <t>2015 - 2016</t>
  </si>
  <si>
    <t>Техническое обслуживание систем производственно-технологической связи 
МН Кенкияк-Кумколь</t>
  </si>
  <si>
    <t>Кызылординская и Актюбинская области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</si>
  <si>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</si>
  <si>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</si>
  <si>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</si>
  <si>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>Доступ к сети интернет 
в офисе г.Алматы</t>
  </si>
  <si>
    <t xml:space="preserve">г.Алматы, проспект Абая 109В </t>
  </si>
  <si>
    <t>авансовый платеж - 0%, ежемесячно в течении 20 рабочих дней с момента подписания акта оказанных услуг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</si>
  <si>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</si>
  <si>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</si>
  <si>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</si>
  <si>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Телефонноя связь
в офисе г.Алматы</t>
  </si>
  <si>
    <t>Доступ к сети интернет 
МН "Атасу-Алашанькоу"</t>
  </si>
  <si>
    <t xml:space="preserve">Восточно-Казахстанская, Карагандинская, Алматинская области </t>
  </si>
  <si>
    <t>Телефонноя связь
МН "Атасу-Алашанькоу"</t>
  </si>
  <si>
    <t>Доступ к сети интернет 
МН "Кенкияк-Кумколь"</t>
  </si>
  <si>
    <t>Телефонноя связь
МН "Кенкияк-Кумколь"</t>
  </si>
  <si>
    <t>61.30.10.000.000.00.0777.000000000000</t>
  </si>
  <si>
    <t>Услуги спутниковой связи</t>
  </si>
  <si>
    <t>Спутниковая связь МН "Атасу-Алашанькоу"</t>
  </si>
  <si>
    <t>Спутниковая связь МН "Кенкияк-Кумколь"</t>
  </si>
  <si>
    <t>62.02.30.000.001.00.0777.000000000000</t>
  </si>
  <si>
    <t>Услуги по сопровождению и технической поддержке информационной системы</t>
  </si>
  <si>
    <t>Услуги по сопровождению и технической поддержке системы электронного документооборота.</t>
  </si>
  <si>
    <t>авансовый платеж - 0%, ежекв., в течении 20 рабочих дней с момента подписания акта оказанных услуг</t>
  </si>
  <si>
    <t>62.02.30.000.003.00.0777.000000000000</t>
  </si>
  <si>
    <t>Услуги по технической поддержке сайтов</t>
  </si>
  <si>
    <t>Услуги по технической поддержке веб-сайта kcp.kz</t>
  </si>
  <si>
    <t xml:space="preserve">г.Алматы, пр. Абая 109В </t>
  </si>
  <si>
    <t>авансовый платеж - 0%, ежеквартально в течении 20 рабочих дней с момента подписания акта оказанных услуг</t>
  </si>
  <si>
    <t>95.11.10.000.004.00.0777.000000000000</t>
  </si>
  <si>
    <t>Услуги сервиса печати</t>
  </si>
  <si>
    <t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t>
  </si>
  <si>
    <t>62.02.30.000.002.00.0777.000000000000</t>
  </si>
  <si>
    <t>Услуги по техническому обслуживанию серверного оборудования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</si>
  <si>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</si>
  <si>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</si>
  <si>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Услуги по техническому обслуживанию оборудования конференц зала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</si>
  <si>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</si>
  <si>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</si>
  <si>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Услуги по техническому обслуживанию пожарной/охранной сигнализации/систем тушения/видеонаблюдения и системы контроля доступа.</t>
  </si>
  <si>
    <t>69.20.10.000.002.00.0777.000000000000</t>
  </si>
  <si>
    <t xml:space="preserve">Услуги по проведению аудита финансовой отчетности </t>
  </si>
  <si>
    <t>Услуги по проведению аудита консолидированной и отдельной финансовой отчетности за 2016 год</t>
  </si>
  <si>
    <t>г. Алматы, пр. Абая 109В</t>
  </si>
  <si>
    <t>январь -февраль</t>
  </si>
  <si>
    <t>г.Алматы</t>
  </si>
  <si>
    <t xml:space="preserve">апрель 2016 года - март 2017 </t>
  </si>
  <si>
    <t>авансовый платеж - 0%, оплата услуг в течении 20 рабочих дней с даты подписания акта оказанных услуг</t>
  </si>
  <si>
    <t xml:space="preserve">62.02.30.000.004.00.0777.000000000000       </t>
  </si>
  <si>
    <t>Услуги по модернизации информационной системы</t>
  </si>
  <si>
    <t>Услуги по переводу конфигурации 1С:Предприятие с версии 8.0 до версии 8.3</t>
  </si>
  <si>
    <t>декабрь</t>
  </si>
  <si>
    <t>январь -апрель</t>
  </si>
  <si>
    <t>Сопровождение программного обеспечения 1С: Предприятие версия 8 (включая 1С: Консолидация)</t>
  </si>
  <si>
    <t xml:space="preserve">январь - декабрь </t>
  </si>
  <si>
    <t>84.25.11.000.001.00.0777.000000000000</t>
  </si>
  <si>
    <t xml:space="preserve">Услуги по тушению пожаров/предупреждению пожаров    </t>
  </si>
  <si>
    <t>Обеспечение пожарной безопасности на НПС-9 нефтепровода Атасу-Алашанькоу</t>
  </si>
  <si>
    <t>Ноябрь-Декабрь 2015</t>
  </si>
  <si>
    <t xml:space="preserve">Январь-Декабрь </t>
  </si>
  <si>
    <t>Авансовый платеж - 0%, оплата - по факту оказания услуг, в течении 20 рабочих дней с момента подписания соответствующих актов</t>
  </si>
  <si>
    <t>Обеспечение пожарной безопасности на НПС-11 нефтепровода Атасу-Алашанькоу</t>
  </si>
  <si>
    <t>Обеспечение пожарной безопасности на НПС-8 нефтепровода Атасу-Алашанькоу</t>
  </si>
  <si>
    <t>Обеспечение пожарной безопасности на НПС-10 нефтепровода Атасу-Алашанькоу</t>
  </si>
  <si>
    <t>Восточно-Казахстанская область</t>
  </si>
  <si>
    <t>Обеспечение пожарной безопасности на ОАВП Аральск нефтепровода Кенкияк-Кумколь</t>
  </si>
  <si>
    <t>84.25.19.000.000.00.0777.000000000000</t>
  </si>
  <si>
    <t>Услуги аварийно-спасательной службы</t>
  </si>
  <si>
    <t>Обеспечение профессиональной аварийно-спасательной службы на ОАВП Аральск нефтепровода Кенкияк-Кумколь</t>
  </si>
  <si>
    <t>38.22.29.000.000.00.0777.000000000000</t>
  </si>
  <si>
    <t>Услуги по удалению опасных отходов/имущества/материалов</t>
  </si>
  <si>
    <t>Услуги по удалению опасных отходов/имущества/материалов (захоронение/сжигание/утилизация и аналогичные услуги)</t>
  </si>
  <si>
    <t>Услуги по размещению, переработке отходов производства (нефтешлам), на НПС-11 трубопровод Атасу-Алашанькоу</t>
  </si>
  <si>
    <t>Услуги по размещению, переработке отходов производства (нефтешлам), на НПС-10 трубопроводАтасу-Алашанькоу</t>
  </si>
  <si>
    <t>Услуги по размещению, переработке отходов производства (нефтешлам), на НПС-8 и НПС-9 трубопровод Атасу-Алашанькоу</t>
  </si>
  <si>
    <t>Услуги по размещению, переработке отходов производства (нефтешлам), на УППОСД "Шалкар" трубопровода Кенкияк-Кумколь</t>
  </si>
  <si>
    <t>Услуги по размещению, переработке замазученного грунта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</si>
  <si>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Атасу-Алашанькоу</t>
  </si>
  <si>
    <t>Услуги по размещению, переработке замазученного грунта  (в результате разлива нефти), вдоль трубопровода Кенкияк-Кумколь</t>
  </si>
  <si>
    <t xml:space="preserve">  74.90.20.000.027.00.0777.000000000000</t>
  </si>
  <si>
    <t xml:space="preserve">  Услуги по проведению производственного мониторинга</t>
  </si>
  <si>
    <t>Проведение производственного мониторинга окружающей среды, нефтепровод Атасу-Алашанькоу</t>
  </si>
  <si>
    <t>Алматинская, Восточно-Казахстанская, Карагандинская область</t>
  </si>
  <si>
    <t>Проведение производственного мониторинга окружающей среды, нефтепровод Кенкияк-Кумколь</t>
  </si>
  <si>
    <t>Актюбинская, Кызылординская, Карагандинская область</t>
  </si>
  <si>
    <t>62.01.29.000.000.00.0796.000000000000</t>
  </si>
  <si>
    <t>Программное обеспечение</t>
  </si>
  <si>
    <t>Оригинал программного обеспечения (кроме услуг по разработке программных обеспечении по заказу)</t>
  </si>
  <si>
    <t>г. Алматы, пр. Абая
109 В</t>
  </si>
  <si>
    <t>предоплата - 100%</t>
  </si>
  <si>
    <t>штука</t>
  </si>
  <si>
    <t>62.09.20.000.005.00.0777.000000000000</t>
  </si>
  <si>
    <t>Услуги по пользованию информационной системой электронных закупок</t>
  </si>
  <si>
    <t>Услуги по предоставлению права пользования информационной системой электронных закупок АО «ФНБ «Самрук-Қазына»</t>
  </si>
  <si>
    <t>предоплата - 25% ежеквартально</t>
  </si>
  <si>
    <t>74.90.20.000.040.00.0777.000000000000</t>
  </si>
  <si>
    <t>Услуги по мониторингу местного содержания в закупках товаров, работ, услуг</t>
  </si>
  <si>
    <t>Услуги по техническому сопровождению карты мониторинга местного содержания</t>
  </si>
  <si>
    <t>г.Алматы, пр.Абая, 109В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</si>
  <si>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</si>
  <si>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</si>
  <si>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предоставлению в пользование и актуализации Единого номенклатурного справочника товаров, работ и услуг</t>
  </si>
  <si>
    <t>27.51.26.550.000.00.0796.000000000000</t>
  </si>
  <si>
    <t>Электроконвектор</t>
  </si>
  <si>
    <t>настенный, с естественной циркуляцией воздуха</t>
  </si>
  <si>
    <t>настенный электроконвектор сухого типа</t>
  </si>
  <si>
    <t>Алматинская обл. г.Ушарал, НПС-11</t>
  </si>
  <si>
    <t>авансовый  платеж-0%, оплата в течение  течение 20 рабочих дней с момента подписания акта приема-передачи товара</t>
  </si>
  <si>
    <t>796</t>
  </si>
  <si>
    <t>28.14.20.000.019.00.0796.000000000009</t>
  </si>
  <si>
    <t>Привод</t>
  </si>
  <si>
    <t>для промышленной трубопроводной арматуры</t>
  </si>
  <si>
    <t xml:space="preserve">Электропривод SAEX 16.2                                         </t>
  </si>
  <si>
    <t>апрель</t>
  </si>
  <si>
    <t xml:space="preserve">Электропривод SAEX 14.6                                       </t>
  </si>
  <si>
    <t>27.12.10.900.004.00.0796.000000000006</t>
  </si>
  <si>
    <t>Предохранитель переменного тока</t>
  </si>
  <si>
    <t>для трансформаторов напряжения, с мелкозернистым кварцевым наполнителем</t>
  </si>
  <si>
    <t xml:space="preserve">ПРЕДОХРАНИТЕЛЬ ПН-0,1-10 УЗ </t>
  </si>
  <si>
    <t>27.12.10.900.004.00.0796.000000000000</t>
  </si>
  <si>
    <t>для защиты силовых трансформаторов и линий, с мелкозернистым кварцевым наполнителем</t>
  </si>
  <si>
    <t xml:space="preserve">ПРЕДОХРАНИТЕЛЬ ПТ-10-5А  </t>
  </si>
  <si>
    <t xml:space="preserve">ПРЕДОХРАНИТЕЛЬ ПТ 1,1-10-10А У3   </t>
  </si>
  <si>
    <t xml:space="preserve">ПРЕДОХРАНИТЕЛЬ Тип: XRNP1-12kV 1A-50kA </t>
  </si>
  <si>
    <t>23.43.10.300.000.00.0796.000000000257</t>
  </si>
  <si>
    <t>Изолятор</t>
  </si>
  <si>
    <t>тип ИПУ-10/630-7,5 УХЛ1, керамический, проходной, армированный</t>
  </si>
  <si>
    <t>Изоляторы керамические проходные ИПУ-10/630-7,5 УХЛ1</t>
  </si>
  <si>
    <t>Карагандинская обл. п. Агадырь, НПС-8</t>
  </si>
  <si>
    <t>28.21.11.300.001.00.0796.000000000000</t>
  </si>
  <si>
    <t>Насос топливный</t>
  </si>
  <si>
    <t>для горелки</t>
  </si>
  <si>
    <t>Насос Suntec ТАЗ С 4010 7</t>
  </si>
  <si>
    <t>27.11.22.300.000.00.0796.000000000701</t>
  </si>
  <si>
    <t>Электродвигатель</t>
  </si>
  <si>
    <t>переменного тока, асинхронный, трехфазный, с номинальной частотой сети на 50 Гц, с частотой вращения 2900 об/мин, номинальная мощность 7,5 кВт</t>
  </si>
  <si>
    <t>Электродвигатель вентилятора горелки PN-93</t>
  </si>
  <si>
    <t>27.12.40.300.000.00.0796.000000000001</t>
  </si>
  <si>
    <t>Патрон</t>
  </si>
  <si>
    <t>для высоковольтного предохранителя, климатическое исполнение У1, напряжение 35 кВ</t>
  </si>
  <si>
    <t xml:space="preserve">Патроны (предохранители) ПН 01-35 У1 </t>
  </si>
  <si>
    <t>27.12.24.500.000.04.0796.000000000001</t>
  </si>
  <si>
    <t>Реле</t>
  </si>
  <si>
    <t xml:space="preserve">контроля фаз, тип Ел-11УЗ, для использования в схемах автоматического управления для контроля наличия и симметрии напряжения
</t>
  </si>
  <si>
    <t xml:space="preserve"> Масса реле, не более 0,3 кг. </t>
  </si>
  <si>
    <t>27.90.33.900.001.01.0796.000000000000</t>
  </si>
  <si>
    <t>Нагреватель</t>
  </si>
  <si>
    <t>охлаждающей жидкости, мощность 1000 W, 240 Вт</t>
  </si>
  <si>
    <t>Тип: KHTPS102GT10-007, 590-600, 1000W, 240VAC для дизельной электростанции WG "Wilson".                                                                (аварийный запас)</t>
  </si>
  <si>
    <t>Кызылординская обл. г. Аральск, ОАВП Аральск</t>
  </si>
  <si>
    <t>84.11.12.200.000.00.0777.000000000000</t>
  </si>
  <si>
    <t>Услуги по таможенному оформлению</t>
  </si>
  <si>
    <t>услуги таможенного представителя для осуществления таможенной  очистки и выпуска в свободное обращение непредвиденных поставок запасных частей и специальных инструментов</t>
  </si>
  <si>
    <t>г.Алматы, пр-т Абая, 109В</t>
  </si>
  <si>
    <t>декабрь- январь</t>
  </si>
  <si>
    <t>авансовый платеж - 0%, оплата в течение 20 рабочих дней после представления актов оказанных услуг</t>
  </si>
  <si>
    <t>ТОО "Казахстанско-Китайский Трубопрововод"</t>
  </si>
  <si>
    <t>22.29.29.900.016.00.0796.000000000002</t>
  </si>
  <si>
    <t>Пломба контрольная</t>
  </si>
  <si>
    <t xml:space="preserve"> одноразовая</t>
  </si>
  <si>
    <t>Пломбы пластмассовые, 420 мм</t>
  </si>
  <si>
    <t>г. Алматы, пр. Абая, 109 В</t>
  </si>
  <si>
    <t>декабрь - январь</t>
  </si>
  <si>
    <t>г. Алматы, пр.Абая 109 В</t>
  </si>
  <si>
    <t>январь</t>
  </si>
  <si>
    <t>авансовый платеж - 30%, оставшаяся часть в течении 20 рабочих дней с момента подписания акта приема - передачи поставленных товаров</t>
  </si>
  <si>
    <t>Штука</t>
  </si>
  <si>
    <t>ОТП</t>
  </si>
  <si>
    <t>25.93.11.300.002.00.0006.000000000000</t>
  </si>
  <si>
    <t>Проволока</t>
  </si>
  <si>
    <t>из гальванизированной стали, пломбировочная, диаметр 0,7 мм</t>
  </si>
  <si>
    <t xml:space="preserve"> авансовый платеж - 0%, оплата по факту поставленных товаров</t>
  </si>
  <si>
    <t>006</t>
  </si>
  <si>
    <t xml:space="preserve">Метр </t>
  </si>
  <si>
    <t>22.29.29.900.016.00.0796.000000000000</t>
  </si>
  <si>
    <t xml:space="preserve">Пломба контрольная  </t>
  </si>
  <si>
    <t xml:space="preserve">индикаторная </t>
  </si>
  <si>
    <t>Одноразовая индикаторная пломба , двухкомпонентной конструкции, состоит из корпуса и витой гальванизированой проволоки (крапсил)</t>
  </si>
  <si>
    <t>11.07.11.310.000.01.0868.000000000003</t>
  </si>
  <si>
    <t>Вода</t>
  </si>
  <si>
    <t>негазированная, минеральная, столовая, природная, обьем 5 л и выше, СТ РК 1432-2005</t>
  </si>
  <si>
    <t>Питьевая вода в бутылях/ Ёмкость 19л.</t>
  </si>
  <si>
    <t xml:space="preserve">январь - декабрь, согласно заявкам </t>
  </si>
  <si>
    <t>предоплата 100%</t>
  </si>
  <si>
    <t>Бутылка</t>
  </si>
  <si>
    <t>11.07.11.310.000.01.0868.000000000008</t>
  </si>
  <si>
    <t>негазированная, неминеральная, питьевая, природная, обьем 0,5 л, СТ РК 1432-2005</t>
  </si>
  <si>
    <t>11.07.11.310.000.01.0868.000000000012</t>
  </si>
  <si>
    <t>негазированная, неминеральная, питьевая, природная, обьем 0,25 л, СТ РК 1432-2005</t>
  </si>
  <si>
    <t>37.00.11.100.000.00.0999.000000000000</t>
  </si>
  <si>
    <t>Сантехнические работы</t>
  </si>
  <si>
    <t>на территории собственника</t>
  </si>
  <si>
    <t>январь- декабрь</t>
  </si>
  <si>
    <t>0%, оплата по факту выполненных работ, ежемесячно</t>
  </si>
  <si>
    <t>43.21.10.335.003.00.0999.000000000000</t>
  </si>
  <si>
    <t xml:space="preserve">Электромонтажные работы                </t>
  </si>
  <si>
    <t>электромонтажные работы на территории собственника</t>
  </si>
  <si>
    <t>33.11.11.000.002.00.0999.000000000000</t>
  </si>
  <si>
    <t xml:space="preserve">Работы по ремонту/реконструкции дверей/ворот/турникетных систем/ограждений и аналогичных изделий                </t>
  </si>
  <si>
    <t xml:space="preserve">     Работы по ремонту/реконструкции дверей/ворот/турникетных систем/ограждений и аналогичных изделий                </t>
  </si>
  <si>
    <t>работы по ремонту дверей на территории собственника</t>
  </si>
  <si>
    <t>33.12.15.100.001.00.0999.000000000000</t>
  </si>
  <si>
    <t>Работы по ремонту/модернизации лифтов/лифтовых шахт и аналогичного оборудования</t>
  </si>
  <si>
    <t>Работы по ремонту лифтов до границ собственника</t>
  </si>
  <si>
    <t>42.21.23.335.008.00.0999.000000000000</t>
  </si>
  <si>
    <t>Работы по ремонту/реконструкции систем водоснабжения/водопровода</t>
  </si>
  <si>
    <t>до границ собственника</t>
  </si>
  <si>
    <t>43.21.10.335.000.00.0999.000000000000</t>
  </si>
  <si>
    <t>Работы по ремонту/модернизации пожарной/охранной сигнализации, систем тушения и аналогичного оборудования</t>
  </si>
  <si>
    <t>Работы по ремонту/модернизации  охранной, пожарной сигнализации, до границ собственника</t>
  </si>
  <si>
    <t>45.20.21.335.002.00.0777.000000000000</t>
  </si>
  <si>
    <t>Услуги по техническому обслуживанию автотранспорта/специальной техники</t>
  </si>
  <si>
    <t>Профессиональное обслуживание служебного автотранспорта с применением необходимых запасных частей и материалов</t>
  </si>
  <si>
    <t>январь - декабрь</t>
  </si>
  <si>
    <t>0%, оплата по факту оказанных услуг, ежемесячно</t>
  </si>
  <si>
    <t>г. Балхаш (НПС 9)</t>
  </si>
  <si>
    <t xml:space="preserve"> г.Караганда (Атасу)</t>
  </si>
  <si>
    <t>Алматинская область г. Ушарал.</t>
  </si>
  <si>
    <t xml:space="preserve">Актюбинская обл., п. Кенкияк </t>
  </si>
  <si>
    <t>г. Кызылорда</t>
  </si>
  <si>
    <t>45.20.30.335.003.00.0777.000000000000</t>
  </si>
  <si>
    <t>Услуги по мойке автотранспорта/спецтехники</t>
  </si>
  <si>
    <t>Мойка служебного автотранспорта</t>
  </si>
  <si>
    <t>68.20.12.900.000.00.0777.000000000000</t>
  </si>
  <si>
    <t xml:space="preserve"> Услуги по аренде земельного участка</t>
  </si>
  <si>
    <t>Охраняемая автостоянка для служебного автотранспорта.</t>
  </si>
  <si>
    <t>61.20.11.100.000.00.0777.000000000000</t>
  </si>
  <si>
    <t>Услуги сотовой связи</t>
  </si>
  <si>
    <t>Обеспечение мобильной связи между сотрудниками Товарищества за пределами и на территории РК</t>
  </si>
  <si>
    <t xml:space="preserve">Обеспечение сотрудников Товарищества мобильной спутниковой связью Турайя на призводственных участках и во время выезда в производственные командировки. </t>
  </si>
  <si>
    <t>территория РК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</si>
  <si>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</si>
  <si>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</si>
  <si>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</si>
  <si>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 xml:space="preserve">Кызылординская область, Кумколь. </t>
  </si>
  <si>
    <t>68.20.11.900.002.00.0777.000000000000</t>
  </si>
  <si>
    <t>Услуги по оплате за коммунальные расходы собственника недвижимости</t>
  </si>
  <si>
    <t>Услуга по оплате коммунальных рассходов за электроэнергию, отопление, горячую, холодную воду,  канализацию</t>
  </si>
  <si>
    <t>81.21.10.000.000.00.0777.000000000000</t>
  </si>
  <si>
    <t>Услуги по уборке зданий/помещений/территории/транспорта и аналогичных объектов</t>
  </si>
  <si>
    <t xml:space="preserve">Услуги по уборке офиса </t>
  </si>
  <si>
    <t>г. Алматы, пр. Абая 109В.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</si>
  <si>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</si>
  <si>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</si>
  <si>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>Услуги по техническому обслуживанию кабин для курения</t>
  </si>
  <si>
    <t>авансовый платеж - 0%, по факту оказанных услуг, по квартально</t>
  </si>
  <si>
    <t>49.39.31.000.000.00.0777.000000000000</t>
  </si>
  <si>
    <t>Услуги по аренде автобуса с водителем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</si>
  <si>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</si>
  <si>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</si>
  <si>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г. Алматы,       пр.Абая, 109 В</t>
  </si>
  <si>
    <t>г.Алматы, пр.Абая 109В</t>
  </si>
  <si>
    <t>услуги водителей</t>
  </si>
  <si>
    <t>г. Алматы, пр. Абая, 109в.</t>
  </si>
  <si>
    <t xml:space="preserve">  г. Алматы                     </t>
  </si>
  <si>
    <t xml:space="preserve"> ежемесячная 100 % предоплата</t>
  </si>
  <si>
    <t>Техническое обслуживание системы охраны магистрального нефтепровода Кенкияк-Кумколь</t>
  </si>
  <si>
    <t xml:space="preserve">Приложение к служебной записке  </t>
  </si>
  <si>
    <t>от "_____" ___________ 2015г. № _____</t>
  </si>
  <si>
    <t>Обеспечение профессиональной аварийно-спасательной службы на НПС-8, НПС-9, НПС-10, НПС-11 нефтепровода Атасу-Алашанькоу</t>
  </si>
  <si>
    <t>43.22.12.335.003.00.0999.000000000000</t>
  </si>
  <si>
    <t>Работы по ремонту/реконструкции местных теплопроводных/отопительных сетей и оборудования</t>
  </si>
  <si>
    <t>Работы по ремонту теплопроводных, отопительных сетей на территории собственника</t>
  </si>
  <si>
    <t>33.12.18.100.003.00.0999.000000000000</t>
  </si>
  <si>
    <t>Работы по ремонту/модернизации климатического оборудования и систем/вентиляционных систем и оборудования</t>
  </si>
  <si>
    <t>Работы по ремонту вентиляционной  системы на територрии собственника</t>
  </si>
  <si>
    <t>12 Р</t>
  </si>
  <si>
    <t>13 Р</t>
  </si>
  <si>
    <t xml:space="preserve">                                                                                                                                     </t>
  </si>
  <si>
    <t>Услуги рейтингового агентства</t>
  </si>
  <si>
    <t>июнь</t>
  </si>
  <si>
    <t>июнь - 
октябрь</t>
  </si>
  <si>
    <t>0%, по факту оказанных услуг</t>
  </si>
  <si>
    <t>104 У</t>
  </si>
  <si>
    <t>Февраль-Декабрь</t>
  </si>
  <si>
    <t>63.99.10.000.002.00.0777.000000000000</t>
  </si>
  <si>
    <t>Услуги информационного мониторинга</t>
  </si>
  <si>
    <t>Услуги по предоставлению информационного мониторинга по движению нефти Республики Казахстан</t>
  </si>
  <si>
    <t>0%, оплата по факту оказанных услуг</t>
  </si>
  <si>
    <t>105 У</t>
  </si>
  <si>
    <t>69.20.31.000.000.00.0777.000000000000</t>
  </si>
  <si>
    <t>Услуги консультационные по вопросам налогообложения и налогового учета</t>
  </si>
  <si>
    <t xml:space="preserve">Консалтинговые услуги: консультации по вопросу применения отдельных положений налогового и иного законодательства Республики Казахстан </t>
  </si>
  <si>
    <t>июнь-июль</t>
  </si>
  <si>
    <t>июль-сентябрь</t>
  </si>
  <si>
    <t>Консалтинговые услуги: налоговый обзор проверки правильности, своевременности и полноты исчисления налогов за год</t>
  </si>
  <si>
    <t>август-сентябрь</t>
  </si>
  <si>
    <t>69.20.23.000.000.00.0777.000000000000</t>
  </si>
  <si>
    <t>Услуги консультационные в области бухгалтерского учета</t>
  </si>
  <si>
    <t>Оказание актуариями консультационных услуг по расчету стоимости вознаграждений, подлежащих выплате по пенсионному плану согласно МСБУ 19.</t>
  </si>
  <si>
    <t>106 У</t>
  </si>
  <si>
    <t>107 У</t>
  </si>
  <si>
    <t>108 У</t>
  </si>
  <si>
    <t>74.90.19.000.003.00.0999.000000000000</t>
  </si>
  <si>
    <t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</t>
  </si>
  <si>
    <t>Работа по разработке методики раздельного учета доходов, затрат и задействованных активов</t>
  </si>
  <si>
    <t>г.Алматы, пр. Абая 109 В</t>
  </si>
  <si>
    <t>март-апрель</t>
  </si>
  <si>
    <t>май-июнь</t>
  </si>
  <si>
    <t>0%, по факту выполненных работ</t>
  </si>
  <si>
    <t>14 Р</t>
  </si>
  <si>
    <t>65.12.41.335.000.00.0777.000000000000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</si>
  <si>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</si>
  <si>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</si>
  <si>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</si>
  <si>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</si>
  <si>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</si>
  <si>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</si>
  <si>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Страхование имущества офиса в г. Алматы по адресу пр. Абая 109 В</t>
  </si>
  <si>
    <t>июль - август</t>
  </si>
  <si>
    <t>74.90.20.000.007.00.0777.000000000000</t>
  </si>
  <si>
    <t>Услуги по проведению аудита систем менеджмента</t>
  </si>
  <si>
    <t>Услуги на проведение ресертификационного аудита с целью подтверждения интегрированной системы менеджмента ТОО "Казхстанско-Китайский Трубопровод" на соответствие требованиям международных стандартов в области качества, экологии, охраны труда и энергсебережения (ISO9001:2008, ISO 14001:2004, OHSAS 18001:2007, ISO 50001:2011)</t>
  </si>
  <si>
    <t>октябрь - ноябрь</t>
  </si>
  <si>
    <t>70.22.11.000.001.00.0777.000000000000</t>
  </si>
  <si>
    <t>Услуги консультационные по вопросам управления рисками</t>
  </si>
  <si>
    <t>Услуги консалтинга по проведению независимой внешней диагностики системы управления рисками</t>
  </si>
  <si>
    <t>июнь - июль</t>
  </si>
  <si>
    <t>август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</si>
  <si>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</si>
  <si>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</si>
  <si>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</si>
  <si>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Подготовка, переподготовка и повышение квалификации высшего руководства, включая организацию обучающих тренингов и семинаров,  по стандартам ISO 9001, 14001, 50001, OHSAS 18001</t>
  </si>
  <si>
    <t>Российская Федерация</t>
  </si>
  <si>
    <t>июль</t>
  </si>
  <si>
    <t xml:space="preserve">авансовый  платеж-50%, оставшаяся часть в течение 20 рабочих дней с момента подписания акта приемки оказанных услуг </t>
  </si>
  <si>
    <t>90.02.12.900.001.00.0777.000000000000</t>
  </si>
  <si>
    <t>Услуги по обеспечению участия в мероприятиях</t>
  </si>
  <si>
    <t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t>
  </si>
  <si>
    <t>Международный форум по вопросам функционирования интегрированных систем управления для обсуждения актуальных вопросов развития систем менеджмента в группе компаний КМГ</t>
  </si>
  <si>
    <t xml:space="preserve"> апрель</t>
  </si>
  <si>
    <t>Грузия</t>
  </si>
  <si>
    <t>май</t>
  </si>
  <si>
    <t>Подготовка, переподготовка и повышение квалификации работников (Уполномоченный по ИСМ, члены рабочей группы ИСМ, владельцы процессов ИСМ, ответственные по ИСМ в подразделениях), включая организацию обучающих тренингов и семинаров, технической помощи по стандартам ISO 9001, 14001, 50001, OHSAS 18001</t>
  </si>
  <si>
    <t>г.Алматы/г. Астана</t>
  </si>
  <si>
    <t>109 У</t>
  </si>
  <si>
    <t>110 У</t>
  </si>
  <si>
    <t>111 У</t>
  </si>
  <si>
    <t>112 У</t>
  </si>
  <si>
    <t>113 У</t>
  </si>
  <si>
    <t>114 У</t>
  </si>
  <si>
    <t>115 У</t>
  </si>
  <si>
    <t>116 У</t>
  </si>
  <si>
    <t>февраль, март</t>
  </si>
  <si>
    <t>апрель 2016 - март 2017</t>
  </si>
  <si>
    <t>33.11.19.100.001.00.0999.000000000000</t>
  </si>
  <si>
    <t>Работы по ремонту/модернизации 
энергетических котлов/котельного оборудования и аналогичного энергетического оборудования и систем</t>
  </si>
  <si>
    <t>Работы по 
ремонту/модернизации энергетических котлов/котельного оборудования и аналогичного энергетического оборудования и систем</t>
  </si>
  <si>
    <t>Работы по ремонту котельного 
оборудования на НПС №9</t>
  </si>
  <si>
    <t>Март - 
Апрель</t>
  </si>
  <si>
    <t>Актогайский 
район Карагандинской области</t>
  </si>
  <si>
    <t>Апрель-
Декабрь</t>
  </si>
  <si>
    <t>43.39.19.335.000.00.0999.000000000000</t>
  </si>
  <si>
    <t>Работы по ремонту/реконструкции отдельных элементов нежилых зданий/сооружений/помещений (кроме оборудования, инженерных систем и коммуникаций)</t>
  </si>
  <si>
    <t>Работы по Ремонту напольного покрытия в помещениях КУУН Кумколь</t>
  </si>
  <si>
    <t>Улытауский район 
Карагандинской области</t>
  </si>
  <si>
    <t>Разработка землеустроительного проекта по установлению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</si>
  <si>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</si>
  <si>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</si>
  <si>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Май - Ноябрь</t>
  </si>
  <si>
    <t>Апрель - Май</t>
  </si>
  <si>
    <t>Июнь - Декабрь</t>
  </si>
  <si>
    <t>Разработка землеустроительного проекта по установлению публичного сервитута на земельные участки для строительства ВЛ 110 кВ     ПС Чилисай - ПС Кенкияк</t>
  </si>
  <si>
    <t>15 Р</t>
  </si>
  <si>
    <t>16 Р</t>
  </si>
  <si>
    <t>17 Р</t>
  </si>
  <si>
    <t>18 Р</t>
  </si>
  <si>
    <t>19 Р</t>
  </si>
  <si>
    <t>20 Р</t>
  </si>
  <si>
    <t>21.20.24.600.000.00.0796.000000000000</t>
  </si>
  <si>
    <t>Аптечка медицинская</t>
  </si>
  <si>
    <t>Универсальная</t>
  </si>
  <si>
    <t>Расcчитана на колллектив до 20 человек. Укомплектована в функциональный переносной чемоданчик.</t>
  </si>
  <si>
    <t>Сентябрь-Октябрь</t>
  </si>
  <si>
    <t>г. Алматы, пр. Абая, 109-В</t>
  </si>
  <si>
    <t>Октябрь</t>
  </si>
  <si>
    <t>Авансовый платеж - 0%, оплата - в течении 20 рабочих дней с момента подписания акта приема - передачи поставленных товаров</t>
  </si>
  <si>
    <t>21.20.24.600.000.00.0796.000000000001</t>
  </si>
  <si>
    <t>Транспортная</t>
  </si>
  <si>
    <t>Медикаменты, медицинские средства первой помощи. Расcчитана на колллектив до 20 человек. Укомплектована в функциональный переносной чемоданчик.</t>
  </si>
  <si>
    <t>29 Т</t>
  </si>
  <si>
    <t>30 Т</t>
  </si>
  <si>
    <t xml:space="preserve">февраль-Декабрь </t>
  </si>
  <si>
    <t xml:space="preserve">  65.12.11.335.000.00.0777.000000000000</t>
  </si>
  <si>
    <t>Услуги по страхованию от несчастных случаев</t>
  </si>
  <si>
    <t>Услуги по обязательному страхованию работника от несчастного случая при исполнении им трудовых (служебных) обязанностей, неяфтепровод Атасу-Алашанькоу</t>
  </si>
  <si>
    <t>Июнь-Июль</t>
  </si>
  <si>
    <t>Республика Казахстан</t>
  </si>
  <si>
    <t>Август 2016- Август 2017</t>
  </si>
  <si>
    <t>Авансовый платеж - 0%, оплата - в течении 20 рабочих дней с момента подписания договора</t>
  </si>
  <si>
    <t>65.12.50.335.000.00.0777.000000000000</t>
  </si>
  <si>
    <t xml:space="preserve">  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</si>
  <si>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</si>
  <si>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Атасу-Алашанькоу</t>
  </si>
  <si>
    <t>Услуги по страхованию ответственности за нанесение вреда экологии (обязательное экологическое страхование), нефтепровод Атасу-Алашанькоу</t>
  </si>
  <si>
    <t xml:space="preserve"> Алматинская, Восточно-Казахстанская, Карагандинская область</t>
  </si>
  <si>
    <t>Оказание услуг по страхованию общей гражданской ответственности перед третьими лицами (обязательного страхования гражданско-правовой ответственности владельцев объектов, деятельность которых связна с опасностью причинения вреда третьим лицам), нефтепровод Кенкияк-Кумколь</t>
  </si>
  <si>
    <t>Ноябрь 2016 - Ноябрь 2017</t>
  </si>
  <si>
    <t>Услуги по страхованию ответственности за нанесение вреда экологии (обязательное экологическое страхование), нефтепровод Кенкияк-Кумколь</t>
  </si>
  <si>
    <t>Обучение по подготовки к ЧС и оказанию первой медицинской помощи</t>
  </si>
  <si>
    <t>Апрель-Май</t>
  </si>
  <si>
    <t>Май-Июнь</t>
  </si>
  <si>
    <t>Обучение по промышленной безопасности</t>
  </si>
  <si>
    <t>Июль -Октябрь</t>
  </si>
  <si>
    <t>Обучение по технике безопасности</t>
  </si>
  <si>
    <t>Июль -Август</t>
  </si>
  <si>
    <t>117 У</t>
  </si>
  <si>
    <t>118 У</t>
  </si>
  <si>
    <t>119 У</t>
  </si>
  <si>
    <t>120 У</t>
  </si>
  <si>
    <t>121 У</t>
  </si>
  <si>
    <t>122 У</t>
  </si>
  <si>
    <t>123 У</t>
  </si>
  <si>
    <t>124 У</t>
  </si>
  <si>
    <t xml:space="preserve">организация и проведение обучения персонала </t>
  </si>
  <si>
    <t>РК</t>
  </si>
  <si>
    <t>февраль - декабрь</t>
  </si>
  <si>
    <t>авансовый платеж - 0%, по факту  оказанных услуг</t>
  </si>
  <si>
    <t>РФ</t>
  </si>
  <si>
    <t>КНР</t>
  </si>
  <si>
    <t>корпоративный семинар для работников Товарищества</t>
  </si>
  <si>
    <t>апрель-май</t>
  </si>
  <si>
    <t>Услуги по сопровождению и технической поддержке  информационной системы</t>
  </si>
  <si>
    <t>Техническая поддержка системы управления персоналом на платформе IBM Lotus Notes Domino</t>
  </si>
  <si>
    <t>январь - февраль</t>
  </si>
  <si>
    <t>65.12.12.335.000.00.0777.000000000000</t>
  </si>
  <si>
    <t xml:space="preserve">февраль - декабрь </t>
  </si>
  <si>
    <t>100% предоплата</t>
  </si>
  <si>
    <t>125 У</t>
  </si>
  <si>
    <t>126 У</t>
  </si>
  <si>
    <t>127 У</t>
  </si>
  <si>
    <t>128 У</t>
  </si>
  <si>
    <t>129 У</t>
  </si>
  <si>
    <t>130 У</t>
  </si>
  <si>
    <t xml:space="preserve">  19.20.21.530.000.00.0112.000000000001</t>
  </si>
  <si>
    <t>Бензин</t>
  </si>
  <si>
    <t>для двигателей с искровым зажиганием, марка АИ-92, неэтилированный и этилированный</t>
  </si>
  <si>
    <t>февраль</t>
  </si>
  <si>
    <t>Литр (куб. дм.)</t>
  </si>
  <si>
    <t>31 Т</t>
  </si>
  <si>
    <t>март-декабрь</t>
  </si>
  <si>
    <t>80.20.10.000.000.00.0777.000000000000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</si>
  <si>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</si>
  <si>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обеспечения безопасности</t>
  </si>
  <si>
    <t>январь- февраль</t>
  </si>
  <si>
    <t xml:space="preserve">Разработка технологического регламента безопасной эксплуатации МН Кенкияк-Кумколь  </t>
  </si>
  <si>
    <t>апрель - декабрь</t>
  </si>
  <si>
    <t>21 Р</t>
  </si>
  <si>
    <t>33.12.29.900.009.00.0777.000000000000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</si>
  <si>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</si>
  <si>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</si>
  <si>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 xml:space="preserve">Услуги по эксплуатации магистрального нефтепровода Атасу-Алашанькоу </t>
  </si>
  <si>
    <t>Республика Казахстан, Карагандинская, Восточно-Казахстанская и Алматинская области, МН "Атасу-Алашанькоу".</t>
  </si>
  <si>
    <t xml:space="preserve">авансовый  платеж-0%, оставшаяся часть в течение 20 рабочих дней с момента подписания акта приема оказанных услуг </t>
  </si>
  <si>
    <t xml:space="preserve">Услуги по эксплуатации магистрального нефтепровода Кенкияк-Кумколь </t>
  </si>
  <si>
    <t>Республика Казахстан, Актюбинская, Кызылординская и Карагандинская области, МН "Кенкияк-Кумколь".</t>
  </si>
  <si>
    <t>71.20.19.000.010.00.0777.000000000000</t>
  </si>
  <si>
    <t>Услуги по диагностированию/экспертизе/анализу/испытаниям/тестированию/осмотру</t>
  </si>
  <si>
    <t xml:space="preserve">Услуги по диагностированию резервуаров РВС№1,2 V=400м3 на НПС №11  </t>
  </si>
  <si>
    <t>июнь-октябрь</t>
  </si>
  <si>
    <t>авансовый  платеж-0%, оставшаяся часть в течение 20 рабочих дней с момента подписания акта приема оказанных услуг</t>
  </si>
  <si>
    <t>Услуги по испытаниям противотурбулентной присадки для нужд МН Атасу-Алашанькоу</t>
  </si>
  <si>
    <t>июль-декабрь</t>
  </si>
  <si>
    <t>131 У</t>
  </si>
  <si>
    <t>132 У</t>
  </si>
  <si>
    <t>133 У</t>
  </si>
  <si>
    <t>134 У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</si>
  <si>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</si>
  <si>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</si>
  <si>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техническому обслуживанию автоматизированных систем управления/контроля/мониторинга/учета/диспетчеризации и аналогичного оборудования</t>
  </si>
  <si>
    <t>94.12.10.335.005.00.0777.000000000000</t>
  </si>
  <si>
    <t>Разработка проектно-сметной документации на реконструкцию оборудования ГНПС Кенкияк</t>
  </si>
  <si>
    <t>январь-август</t>
  </si>
  <si>
    <t>0% Авансовый платеж. 
По факту выполненных работ</t>
  </si>
  <si>
    <t>11, 14,23</t>
  </si>
  <si>
    <t>март-октябрь</t>
  </si>
  <si>
    <t>Январь-Февраль</t>
  </si>
  <si>
    <t>Алматинская, Восточно-Казахстанская и Карагандинская область</t>
  </si>
  <si>
    <t xml:space="preserve">Февраль-Декабрь  </t>
  </si>
  <si>
    <t>68-1 У</t>
  </si>
  <si>
    <t>Февраль</t>
  </si>
  <si>
    <t xml:space="preserve">Март-Декабрь  </t>
  </si>
  <si>
    <t>Актюбинская и Кызылординская область</t>
  </si>
  <si>
    <t>69-1 У</t>
  </si>
  <si>
    <t>11, 14, 20, 21</t>
  </si>
  <si>
    <t>105-1 У</t>
  </si>
  <si>
    <t>32 Т</t>
  </si>
  <si>
    <t>26.20.11.100.003.00.0796.000000000001</t>
  </si>
  <si>
    <t>Бизнес-ноутбук</t>
  </si>
  <si>
    <t>диагональ экрана свыше 12 дюймов</t>
  </si>
  <si>
    <t>июль-август</t>
  </si>
  <si>
    <t>авансовый платеж - 0%, оставшаяся часть в течении 20 рабочих дней с момента подписания акта приема - передачи поставленных товаров</t>
  </si>
  <si>
    <t>33 Т</t>
  </si>
  <si>
    <t>26.70.13.000.001.00.0796.000000000031</t>
  </si>
  <si>
    <t>Камера цифровая</t>
  </si>
  <si>
    <t>компактная, количество пикселей менее 10 млн</t>
  </si>
  <si>
    <t>Цифровой  фотоаппарат для сменных инженеров пыле-влаго защишенный ударостойкий</t>
  </si>
  <si>
    <t>34 Т</t>
  </si>
  <si>
    <t>26.20.15.000.001.00.0796.000000000000</t>
  </si>
  <si>
    <t>Система хранения данных</t>
  </si>
  <si>
    <t>поддерживаемые протоколы iSCSI/FC/NFS/CIFS/SMB/HTTP, поддерживаемые типы дисков SSD/SAS/3.5</t>
  </si>
  <si>
    <t>Сетевое хранилище данных</t>
  </si>
  <si>
    <t>35 Т</t>
  </si>
  <si>
    <t>26.30.21.200.002.00.0796.000000000000</t>
  </si>
  <si>
    <t>Коммутатор сетевой</t>
  </si>
  <si>
    <t>способ коммутации с промежуточным хранением (Store and Forward), симметричный, управляемый (сложный)</t>
  </si>
  <si>
    <t>Коммутатор SAN</t>
  </si>
  <si>
    <t>36 Т</t>
  </si>
  <si>
    <t>26.20.13.000.009.01.0796.000000000001</t>
  </si>
  <si>
    <t>Сервер</t>
  </si>
  <si>
    <t>общего назначения, сверхплотный с горизонтальным масштабированием ресурсов</t>
  </si>
  <si>
    <t>Двухпроцессорный сервер поколения Gen 9, обеспечивающий повышенную производительность с увеличенным количеством оперативной памяти</t>
  </si>
  <si>
    <t>37 Т</t>
  </si>
  <si>
    <t>26.70.13.000.001.00.0796.000000000020</t>
  </si>
  <si>
    <t>зеркальная, количество пикселей 18-20 млн</t>
  </si>
  <si>
    <t xml:space="preserve">Цифровой  фотоаппарат для съемки объектов в высоком разрешении </t>
  </si>
  <si>
    <t>38 Т</t>
  </si>
  <si>
    <t>26.80.12.000.017.00.0778.000000000004</t>
  </si>
  <si>
    <t>Диск DVD-R</t>
  </si>
  <si>
    <t>емкость 4,7 Гб, в упаковке 100 штук</t>
  </si>
  <si>
    <t>авансовый платеж - 0%, оставшаяся часть в течении 20 календарных дней с момента подписания акта приема - передачи поставленных товаров</t>
  </si>
  <si>
    <t>Упаковка</t>
  </si>
  <si>
    <t>39 Т</t>
  </si>
  <si>
    <t>26.20.16.930.001.00.0796.000000000007</t>
  </si>
  <si>
    <t>Манипулятор "мышь"</t>
  </si>
  <si>
    <t>лазерная, тип подключения проводной, интерфейс подключения USB</t>
  </si>
  <si>
    <t>40 Т</t>
  </si>
  <si>
    <t>26.20.15.000.000.00.0796.000000000000</t>
  </si>
  <si>
    <t>Клавиатура</t>
  </si>
  <si>
    <t>алфавитно-цифровая</t>
  </si>
  <si>
    <t>клавиатура USB, стандартная (101/102 клавиш)</t>
  </si>
  <si>
    <t>41 Т</t>
  </si>
  <si>
    <t>32.99.59.900.087.00.0796.000000000004</t>
  </si>
  <si>
    <t>Фильтр</t>
  </si>
  <si>
    <t>сетевой, количество входных разъемов (розеток) свыше 5, длина шнура 2-5 м</t>
  </si>
  <si>
    <t>Сетевые фильтры 3 метра</t>
  </si>
  <si>
    <t>42 Т</t>
  </si>
  <si>
    <t>27.20.11.900.003.00.0778.000000000005</t>
  </si>
  <si>
    <t>Батарейка</t>
  </si>
  <si>
    <t>тип АА</t>
  </si>
  <si>
    <t>43 Т</t>
  </si>
  <si>
    <t>27.20.11.900.003.00.0778.000000000003</t>
  </si>
  <si>
    <t>44 Т</t>
  </si>
  <si>
    <t>26.30.30.900.068.01.0796.000000000005</t>
  </si>
  <si>
    <t>Разъем</t>
  </si>
  <si>
    <t>телефонный, коннектор модульный RJ45</t>
  </si>
  <si>
    <t>45 Т</t>
  </si>
  <si>
    <t>26.20.21.300.000.00.0796.000000000070</t>
  </si>
  <si>
    <t>Диск жесткий внешний</t>
  </si>
  <si>
    <t>размер 3,5'', интерфейс USB 2.0, емкость 2 Тб</t>
  </si>
  <si>
    <t>46 Т</t>
  </si>
  <si>
    <t>62.01.29.000.001.00.0796.000000000000</t>
  </si>
  <si>
    <t>Лицензия</t>
  </si>
  <si>
    <t>на программный продукт 
(кроме услуг по предоставлению лицензии)</t>
  </si>
  <si>
    <t>VMWare для виртуализации серверов</t>
  </si>
  <si>
    <t>Исключена</t>
  </si>
  <si>
    <t>135 У</t>
  </si>
  <si>
    <t>58.29.50.000.000.00.0777.000000000000</t>
  </si>
  <si>
    <t>Услуги по продлению лицензий на право использования программного обеспечения</t>
  </si>
  <si>
    <t>Услуги по продлению лицензии антивирусного программного обеспечения</t>
  </si>
  <si>
    <t>февраль -  декабрь</t>
  </si>
  <si>
    <t xml:space="preserve"> Кызылординская и Актюбинская области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</si>
  <si>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</si>
  <si>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</si>
  <si>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</si>
  <si>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апрель 2016-апрель 2017</t>
  </si>
  <si>
    <t>136 У</t>
  </si>
  <si>
    <t>28.14.13.100.003.00.0796.000000000012</t>
  </si>
  <si>
    <t xml:space="preserve"> Кран </t>
  </si>
  <si>
    <t>шаровой, стальной</t>
  </si>
  <si>
    <t xml:space="preserve"> Ду-150 мм, Р - 6,4/6,3 Мпа</t>
  </si>
  <si>
    <t>март - апрель</t>
  </si>
  <si>
    <t>октябрь</t>
  </si>
  <si>
    <t>Ду-100 мм, Р - 6,4/6,3 Мпа</t>
  </si>
  <si>
    <t>Ду-80 мм,Р - 6,4/6,3 Мпа</t>
  </si>
  <si>
    <t>Ду-50 мм, Р - 6,4/6,3 Мпа</t>
  </si>
  <si>
    <t>25.99.29.490.052.00.0796.000000000128</t>
  </si>
  <si>
    <t>Компенсатор</t>
  </si>
  <si>
    <t>фланцевый, температура -10°С-+105°С, давление номинальное 10 Мпа, проход 200 мм</t>
  </si>
  <si>
    <t>для возмещения температурных деформаций, поглощения шумов,  вибрации</t>
  </si>
  <si>
    <t>27.12.23.700.000.00.0796.000000000030</t>
  </si>
  <si>
    <t>Контактор</t>
  </si>
  <si>
    <t>серия ПМУ, электромагнитный</t>
  </si>
  <si>
    <t xml:space="preserve">КОНТАКТОР 3-ПОЛ., AC-3, 22 КВТ/ 400 V, НОМ. НАПРЯЖЕНИЕ УПРАВЛЕНИЯ US = 230 V AC, 50 ГЦ, </t>
  </si>
  <si>
    <t>26.51.43.590.007.00.0796.000000000000</t>
  </si>
  <si>
    <t>Преобразователь измерительный</t>
  </si>
  <si>
    <t>для сбора измеряемых сигналов в энергетических системах любого типа</t>
  </si>
  <si>
    <t>Диапазон измерения входных сигналов 0-400В, 4-20 мА, 0-0,5кОм, -+0,5%, 220В, габаритные размеры мм  H=125, В=110, L=80</t>
  </si>
  <si>
    <t>Диапазон измерения входного сигнала 5,0 А,20 мА, 0-0,5кОм, -+0,5%, 220В,    габаритные размеры мм  H=125, В=110, L=80</t>
  </si>
  <si>
    <t xml:space="preserve">Диапазон измерения преобразуемого входного сигнала: напряжение 0-10В. Диапазон измерения выходных сигналов: ток 4mA-20mA. </t>
  </si>
  <si>
    <t>Ду15 Ру80 со штуцерным соединением и ручным управлением</t>
  </si>
  <si>
    <t>март -апрель</t>
  </si>
  <si>
    <t>24.20.40.500.001.00.0796.000000000001</t>
  </si>
  <si>
    <t>Заглушка</t>
  </si>
  <si>
    <t>стальная, сферическая, ГОСТ 17379-2001</t>
  </si>
  <si>
    <t xml:space="preserve"> Ø219х8мм, эллиптические отбортованные днища из углеродистой низколегированной стали 09Г2С. </t>
  </si>
  <si>
    <r>
      <rPr>
        <sz val="10"/>
        <rFont val="Calibri"/>
        <family val="2"/>
        <charset val="204"/>
      </rPr>
      <t>Ø</t>
    </r>
    <r>
      <rPr>
        <sz val="10"/>
        <rFont val="Times New Roman"/>
        <family val="1"/>
        <charset val="204"/>
      </rPr>
      <t xml:space="preserve">159х8, эллиптические отбортованные днища из углеродистой низколегированной стали 09Г2С. </t>
    </r>
  </si>
  <si>
    <t>27.11.41.300.001.00.0796.000000000014</t>
  </si>
  <si>
    <t>Трансформатор силовой</t>
  </si>
  <si>
    <t xml:space="preserve"> масляный, мощность 160 кВА, первичное напряжение 10 кВ, ГОСТ 11677-85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</si>
  <si>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</t>
  </si>
  <si>
    <t>сентябрь</t>
  </si>
  <si>
    <t>авансовый  платеж-30%, оплата в течение  течение 20 рабочих дней с момента подписания акта приема-передачи товара</t>
  </si>
  <si>
    <t>Воздуховыпускной и дренажный шаровый кран DN 1", class 900, 
FNPT 1"-11,5
Материал: LF2/нержавеющая сталь
Тип привода: ручной
Рабочая среда: нефть
Температура окружающей среды: +45 – 40 С°</t>
  </si>
  <si>
    <t>Воздуховыпускной и дренажный шаровый кран    DN 1", class 600, 
FNPT 1"-11,5
Материал: LF2/нержавеющая сталь
Тип привода: ручной
Рабочая среда: нефть
Температура окружающей среды: +45 – 40 С°</t>
  </si>
  <si>
    <t>Ду50 (2”) Ру10 МПа (class 600) Тип соединения: фланцевый (RF)
Тип привода: ручной
Рабочая среда: нефть
Вид исполнения: надземный
Температура окружающей среды: +45 – 40 С°</t>
  </si>
  <si>
    <t>Контактор 3-пол., AC-3, 4 кVт/ 400 V, 1 НO, ном. напряжение управления US = 230 V AC, 50 ГЦ</t>
  </si>
  <si>
    <t xml:space="preserve"> 27.12.22.900.001.00.0796.000000000003</t>
  </si>
  <si>
    <t>Выключатель</t>
  </si>
  <si>
    <t>автоматический, тип Э, однополюсный, с тепловым размыкателем</t>
  </si>
  <si>
    <t>28.14.13.750.001.00.0796.000000000095</t>
  </si>
  <si>
    <t xml:space="preserve">Затвор </t>
  </si>
  <si>
    <t>дисковый, чугунный, поворотный, запорно-регулирующий, с рукояткой, номинальное давление 10 Мпа, номинальный диаметр 100 мм</t>
  </si>
  <si>
    <t>со шток - Х20Cr13, диском - AISI 316, уплотнением - EPDM. Применение - горячая вода.</t>
  </si>
  <si>
    <t>28.13.14.150.000.01.0796.000000000000</t>
  </si>
  <si>
    <t>Насос</t>
  </si>
  <si>
    <t>центробежный, для перекачки жидкости с температурой до +45 градусов с содержанием механических примесей не более 0, 5 по массе, горизонтальный, многоступенчатый</t>
  </si>
  <si>
    <t>Qmax =14 м3, напор Hmax = 48 м</t>
  </si>
  <si>
    <t>февраль -март</t>
  </si>
  <si>
    <t>27.20.11.990.002.00.0796.000000000000</t>
  </si>
  <si>
    <t xml:space="preserve"> Аккумулятор </t>
  </si>
  <si>
    <t xml:space="preserve"> для ИБП, напряжение 12 В, емкость от 90-200 А*ч </t>
  </si>
  <si>
    <t>12V 155AH/20HR</t>
  </si>
  <si>
    <t>27.11.41.300.001.00.0796.000000000021</t>
  </si>
  <si>
    <t>сухой, мощность 25 кВА, первичное напряжение 11 кВ</t>
  </si>
  <si>
    <t>25 кВА 11/0,4кВ</t>
  </si>
  <si>
    <t>Кызылординская область, г. Аральск, ОАВП Аральск</t>
  </si>
  <si>
    <t>28.13.14.170.000.01.0839.000000000000</t>
  </si>
  <si>
    <t xml:space="preserve"> центробежный, герметичный тип ЦГ</t>
  </si>
  <si>
    <t>Подача Q = 6,3 м3; напор Н = 32 м; 380 В, 50 Гц</t>
  </si>
  <si>
    <t>839</t>
  </si>
  <si>
    <t>комплект</t>
  </si>
  <si>
    <t>ДУ 50 РУ 64., полнопроходной, фланцевый, с ручным приводом,</t>
  </si>
  <si>
    <t>март- апрель</t>
  </si>
  <si>
    <t xml:space="preserve">8'', 600 class, фланцевый  с электроприводом </t>
  </si>
  <si>
    <t xml:space="preserve"> ДУ 80 РУ 64., полнопроходной, фланцевый, с ручным приводом </t>
  </si>
  <si>
    <t>2'', 600 class, фланцевый, полнопроходной</t>
  </si>
  <si>
    <t>1'', 600 class, фланцевый, полнопроходной</t>
  </si>
  <si>
    <t>подача Q = 8м³, напор H = 42 м.вод.ст.</t>
  </si>
  <si>
    <t>подача Q = 14м³, напор H = 47 м.вод.ст.</t>
  </si>
  <si>
    <t>26.20.21.300.002.00.0796.000000000151</t>
  </si>
  <si>
    <t xml:space="preserve">Диск жесткий </t>
  </si>
  <si>
    <t>размер 3,5", интерфейс SATA 3 ГГц/с, объем буфера 8 Мб, количество оборотов шпинделя 7200 об/м, емкость 1 Тб</t>
  </si>
  <si>
    <t>для массива хранения данных</t>
  </si>
  <si>
    <t>г. Алматы, 
пр. Абая 109 В</t>
  </si>
  <si>
    <t>в течение 90 дней с момента подписания договора</t>
  </si>
  <si>
    <t>Диск жесткий</t>
  </si>
  <si>
    <t>сервер для транкинговой радиосвязи  фирмы Теам Simoco Xfin 25 W  internal PSU Ethernet (аварийный запас)</t>
  </si>
  <si>
    <t>26.30.30.900.021.00.0796.000000000005</t>
  </si>
  <si>
    <t>Плата</t>
  </si>
  <si>
    <t>телекоммуникационная</t>
  </si>
  <si>
    <t xml:space="preserve"> +15DBM FC/PC 1660SM, OMSN BOOSTER +15DBM FC/PC, </t>
  </si>
  <si>
    <t xml:space="preserve"> SYNTH1N (Плата расширения на 2 карты STM-1)</t>
  </si>
  <si>
    <t>ISA-ES1 - плата коммутации Ethernet;
- Пропускная способность 1Gb/s;
- 8хEthernet 10/100 Base-T/FX;
- GFP-F/LAPS, VCAT, LCAS;</t>
  </si>
  <si>
    <t>26.30.40.900.011.00.0796.000000000001</t>
  </si>
  <si>
    <t>Приемопередатчик</t>
  </si>
  <si>
    <t>оптический трансивер</t>
  </si>
  <si>
    <t xml:space="preserve">оптический интерфейс - OE TRX SFP L-16.2 JE3 для 1660SM, </t>
  </si>
  <si>
    <t>26.30.21.900.004.00.0796.000000000002</t>
  </si>
  <si>
    <t>Маршрутизатор</t>
  </si>
  <si>
    <t>нижнего класса</t>
  </si>
  <si>
    <t>С внешней съемной флеш-памятью формата Compact Flash, 256 MB, два порта 10/100/1000BASE-T для соединения с Интернет через EHWIC LAN</t>
  </si>
  <si>
    <t>26.30.21.200.002.00.0796.000000000004</t>
  </si>
  <si>
    <t>способ коммутации сквозной (cut-through), симметричный, управляемый (сложный)</t>
  </si>
  <si>
    <t>AC: 100 - 240 В (автоопределение), 2.5 - 1.3 А, 50 - 60 Гц, PoE, Оперативная память: 128 МБ, Флеш-память: 64 МБ, интерфейс 10/100/1000, SFP 1000BASE-T</t>
  </si>
  <si>
    <t>26.20.16.970.003.00.0796.000000000006</t>
  </si>
  <si>
    <t xml:space="preserve">Преобразователь интерфейса </t>
  </si>
  <si>
    <t>USB в CAN/RS485/RS232</t>
  </si>
  <si>
    <t>2-портовый преобразователь</t>
  </si>
  <si>
    <t xml:space="preserve"> 4-портовый преобразователь </t>
  </si>
  <si>
    <t>26.40.33.900.003.00.0796.000000000003</t>
  </si>
  <si>
    <t>Видеокамера</t>
  </si>
  <si>
    <t>аналоговая, для видеонаблюдения, купольная, уличная, разрешение 700 ТВЛ</t>
  </si>
  <si>
    <t xml:space="preserve"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</t>
  </si>
  <si>
    <t>26.20.40.000.108.00.0796.000000000001</t>
  </si>
  <si>
    <t>Источник бесперебойного питания</t>
  </si>
  <si>
    <t>интерактивный</t>
  </si>
  <si>
    <t xml:space="preserve">Мощностью не менее 6 кВа, номинальное входное напряжение -220 В,  частота 50/60 Гц, автоматическое определение, количество подключаемых батарей, 100A/h -40, ток заряда, А - 8,4. </t>
  </si>
  <si>
    <t>Аккумулятор</t>
  </si>
  <si>
    <t>для ИБП, напряжение 12 В, емкость от 90-200 А*ч</t>
  </si>
  <si>
    <t xml:space="preserve">свинцово-кислотный необслуживаемый герметичный аккумулятор, VRLA, Gel 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</si>
  <si>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</si>
  <si>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</si>
  <si>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</si>
  <si>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</si>
  <si>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</si>
  <si>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</si>
  <si>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</si>
  <si>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</si>
  <si>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</si>
  <si>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</si>
  <si>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</si>
  <si>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</si>
  <si>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</si>
  <si>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</si>
  <si>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</si>
  <si>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</si>
  <si>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</si>
  <si>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</si>
  <si>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</si>
  <si>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</si>
  <si>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</si>
  <si>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</si>
  <si>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</si>
  <si>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</si>
  <si>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</si>
  <si>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</si>
  <si>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</si>
  <si>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</si>
  <si>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</si>
  <si>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</si>
  <si>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</si>
  <si>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</si>
  <si>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</si>
  <si>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</si>
  <si>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</si>
  <si>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</si>
  <si>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</si>
  <si>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</si>
  <si>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</si>
  <si>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</si>
  <si>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</si>
  <si>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</si>
  <si>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</si>
  <si>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</si>
  <si>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</si>
  <si>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</si>
  <si>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</si>
  <si>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</si>
  <si>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С изменениями и дополнениями от  03.02.16г. №15Т/19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</si>
  <si>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</si>
  <si>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>Апрель - Ноябрь</t>
  </si>
  <si>
    <t>17-1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</si>
  <si>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Копа</t>
  </si>
  <si>
    <t>11, 14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</si>
  <si>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</si>
  <si>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</si>
  <si>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18-1 Р</t>
  </si>
  <si>
    <t>Разработка землеустроительного проекта по установлению публичного сервитута на земельные участки для строительства ВЛ 110 кВ ПС Кенкияк - НПС Шалкар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</si>
  <si>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</si>
  <si>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</si>
  <si>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</si>
  <si>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20-1 Р</t>
  </si>
  <si>
    <t>Республика Казахстан, Карагандинская, Алматинская области, МН "Атасу-Алашанькоу"</t>
  </si>
  <si>
    <t>3-1 Р</t>
  </si>
  <si>
    <t>Республика Казахстан, Актюбинская область, МН "Кенкияк-Кумколь"</t>
  </si>
  <si>
    <t>4-1 Р</t>
  </si>
  <si>
    <t>11,14,20,21,23</t>
  </si>
  <si>
    <t>57-1 У</t>
  </si>
  <si>
    <t>58-1 У</t>
  </si>
  <si>
    <t>18, 19, 20, 21</t>
  </si>
  <si>
    <t>32-1 Т</t>
  </si>
  <si>
    <t>33-1 Т</t>
  </si>
  <si>
    <t>3, 5</t>
  </si>
  <si>
    <t>35-1 Т</t>
  </si>
  <si>
    <t>исключить</t>
  </si>
  <si>
    <t>42-1 Т</t>
  </si>
  <si>
    <t>43-1 Т</t>
  </si>
  <si>
    <t>44-1 Т</t>
  </si>
  <si>
    <t>3, 5, 18, 19, 20, 21</t>
  </si>
  <si>
    <t>26.20.21.300.000.00.0796.000000000126</t>
  </si>
  <si>
    <t>размер 2,5'', интерфейс USB 3.0, емкость 2 Тб</t>
  </si>
  <si>
    <t>45-1 Т</t>
  </si>
  <si>
    <t>28.13.14.900.002.09.0796.000000000001</t>
  </si>
  <si>
    <t xml:space="preserve"> циркуляционный, для системы отопления, диаметр 25 мм, резьбовое соединение</t>
  </si>
  <si>
    <t xml:space="preserve">подача Qmax = 10 м3/ч, напор Нmax = 11 м </t>
  </si>
  <si>
    <t xml:space="preserve">подача Qmax = 2,5 м3/ч, напор Нmax = 2,6 м </t>
  </si>
  <si>
    <t>28.13.14.150.000.00.0796.000000000020</t>
  </si>
  <si>
    <t>вертикальный одноступенчатый, центробежный, мощность и частота вращения э/д 11/2910 кВ/об/мин</t>
  </si>
  <si>
    <t>циркуляционный с сухим ротором, с фланцевым соединением, подача Q =85,7 м3, напор H = 29,8 м</t>
  </si>
  <si>
    <t>Карагандинская обл. п. Агадырь, НПС 8</t>
  </si>
  <si>
    <t>28.13.14.150.000.00.0796.000000000019</t>
  </si>
  <si>
    <t>вертикальный многоступенчатый секционный, центробежный, мощность и частота вращения э/д 0,75/2780 кВ/об/мин</t>
  </si>
  <si>
    <t xml:space="preserve">Подача Q =5,8 м3, напор H = 34,5 м </t>
  </si>
  <si>
    <t>28.13.14.100.000.01.0796.000000000279</t>
  </si>
  <si>
    <t xml:space="preserve"> погружной, тип ГНОМ 15-11</t>
  </si>
  <si>
    <t>напряжение сети 230 В</t>
  </si>
  <si>
    <t>28.13.14.100.000.01.0796.000000000280</t>
  </si>
  <si>
    <t>погружной, тип ГНОМ 20-320 /12-2</t>
  </si>
  <si>
    <t>напряжение сети 220÷240 В</t>
  </si>
  <si>
    <t>28.13.12.200.000.00.0796.000000000006</t>
  </si>
  <si>
    <t>Насос дозирующий</t>
  </si>
  <si>
    <t>для перекачки жидкостей, мембранный, пропорционального дозирования, со встроенным контроллером</t>
  </si>
  <si>
    <t>производительность 15 л/ч, 4  bar,  напряжение сети 230/240 В</t>
  </si>
  <si>
    <t>28.13.14.100.000.01.0796.000000000278</t>
  </si>
  <si>
    <t xml:space="preserve"> Насос</t>
  </si>
  <si>
    <t xml:space="preserve"> погружной, тип ГНОМ 18-14</t>
  </si>
  <si>
    <t>28.13.31.000.002.00.0796.000000000001</t>
  </si>
  <si>
    <t>Станция управления насосами</t>
  </si>
  <si>
    <t>для управления трехфазным асинхронным электродвигателем погружного насоса, минальное напряжение главной цепи ~3 х 380 В, мощность управляемого двигателя 1,1-9 кВт</t>
  </si>
  <si>
    <t>Станция обеспечивает работу насоса в ручном (местном), автоматическом и дистанционном режиме.</t>
  </si>
  <si>
    <r>
      <t xml:space="preserve">напряжение сети 3  </t>
    </r>
    <r>
      <rPr>
        <sz val="10"/>
        <rFont val="Calibri"/>
        <family val="2"/>
        <charset val="204"/>
      </rPr>
      <t xml:space="preserve">̴ </t>
    </r>
    <r>
      <rPr>
        <sz val="10"/>
        <rFont val="Times New Roman"/>
        <family val="1"/>
        <charset val="204"/>
      </rPr>
      <t>400 В</t>
    </r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</si>
  <si>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</si>
  <si>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</si>
  <si>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</si>
  <si>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</si>
  <si>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</si>
  <si>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</si>
  <si>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</si>
  <si>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</si>
  <si>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</si>
  <si>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С изменениями от  23.02.16г. №15Т/27</t>
  </si>
  <si>
    <t>С изменениями от  29.01.16г. №15Т/18</t>
  </si>
  <si>
    <t>С изменениями и дополнениями от  24.02.16г. №15Т/28</t>
  </si>
  <si>
    <t>26.40.33.900.003.00.0796.000000000000</t>
  </si>
  <si>
    <t>цифровая</t>
  </si>
  <si>
    <t xml:space="preserve">Тип носителя: Flash память/Разрешение видео: Full HD (1920x1080)/Зум: Оптический: 26x, интеллектуальный: 50x, цифровой: 60x / 1500x/ 
</t>
  </si>
  <si>
    <t>104 Т</t>
  </si>
  <si>
    <t>129-1 У</t>
  </si>
  <si>
    <t>Услуги по медицинскому  страхованию на случай болезни</t>
  </si>
  <si>
    <t>130-1 У</t>
  </si>
  <si>
    <t>16-1 Р</t>
  </si>
  <si>
    <t>тип ААА</t>
  </si>
  <si>
    <t>31-1 У</t>
  </si>
  <si>
    <t>32-1 У</t>
  </si>
  <si>
    <t>33-1 У</t>
  </si>
  <si>
    <t>34-1 У</t>
  </si>
  <si>
    <t>35-1 У</t>
  </si>
  <si>
    <t>апрель-октябрь</t>
  </si>
  <si>
    <t>37-1 У</t>
  </si>
  <si>
    <t>38-1 У</t>
  </si>
  <si>
    <t>39-1 У</t>
  </si>
  <si>
    <t>апрель-август</t>
  </si>
  <si>
    <t>40-1 У</t>
  </si>
  <si>
    <t>апрель 2016 март 2017</t>
  </si>
  <si>
    <t>130-2 У</t>
  </si>
  <si>
    <t>11,14,20,21</t>
  </si>
  <si>
    <t>96-1 У</t>
  </si>
  <si>
    <t>С изменениями от  05.03.16г. №15Т/33</t>
  </si>
  <si>
    <t xml:space="preserve">  32.40.12.300.000.00.0796.000000000002</t>
  </si>
  <si>
    <t>игрушка</t>
  </si>
  <si>
    <t>мягконабивная, изображающие животных или другие существа, кроме людей, электромеханические (с микродвигателями)</t>
  </si>
  <si>
    <t>Детские новогодние подарки</t>
  </si>
  <si>
    <t>октябрь -ноябрь</t>
  </si>
  <si>
    <t>14.19.31.700.001.00.0715.000000000000</t>
  </si>
  <si>
    <t>Перчатки защитные</t>
  </si>
  <si>
    <t>кожаные</t>
  </si>
  <si>
    <t>Перчатки защитные зимние</t>
  </si>
  <si>
    <t>август -сентябрь</t>
  </si>
  <si>
    <t>октябрь-ноябрь</t>
  </si>
  <si>
    <t>Пара</t>
  </si>
  <si>
    <t>15.20.32.920.001.00.0715.000000000006</t>
  </si>
  <si>
    <t xml:space="preserve">Ботинки </t>
  </si>
  <si>
    <t>мужские, для защиты от механических воздействий, из комбинированного материала, ГОСТ 28507-99</t>
  </si>
  <si>
    <t>Ботинки летние мужские</t>
  </si>
  <si>
    <t>14.19.43.990.005.00.0796.000000000002</t>
  </si>
  <si>
    <t>Шапка</t>
  </si>
  <si>
    <t xml:space="preserve"> мужская, из шерстяной ткани</t>
  </si>
  <si>
    <t>14.12.30.110.007.00.0796.000000000001</t>
  </si>
  <si>
    <t xml:space="preserve">Подшлемник </t>
  </si>
  <si>
    <t>для ношения под защитной каски, материал хлопок/акрил</t>
  </si>
  <si>
    <t xml:space="preserve">Утепленный </t>
  </si>
  <si>
    <t>32.99.11.900.008.00.0796.000000000000</t>
  </si>
  <si>
    <t xml:space="preserve"> Полумаска</t>
  </si>
  <si>
    <t>Для защиты органов дыхания</t>
  </si>
  <si>
    <t>14.12.11.290.001.05.0839.000000000000</t>
  </si>
  <si>
    <t>Костюм (комплект)</t>
  </si>
  <si>
    <t>для защиты от производственных загрязнений, мужской, из хлопчатобумажной ткани с химическими волокнами, состоит из куртки и полукомбинезона, летний, ГОСТ 27575-87</t>
  </si>
  <si>
    <t>Комплект</t>
  </si>
  <si>
    <t>14.19.22.210.003.00.0796.000000000000</t>
  </si>
  <si>
    <t>Футболка-поло</t>
  </si>
  <si>
    <t>мужская, спецодежда, из хлопчатобумажной ткани</t>
  </si>
  <si>
    <t>однотонная мужская футболка с коротким рукавом</t>
  </si>
  <si>
    <t>14.19.42.700.000.00.0796.000000000000</t>
  </si>
  <si>
    <t>Бейсболка</t>
  </si>
  <si>
    <t>спортивная, из хлопчатобумажной ткани</t>
  </si>
  <si>
    <t>Бейсболка (в соответствии с цветом и качеством ткани костюма летнего)</t>
  </si>
  <si>
    <t>14.19.22.110.000.00.0796.000000000000</t>
  </si>
  <si>
    <t>Футболка</t>
  </si>
  <si>
    <t>мужская, спортивная, из хлопчатобумажной ткани, СТ РК 1964-2010</t>
  </si>
  <si>
    <t>17.23.12.700.005.00.0796.000000000000</t>
  </si>
  <si>
    <t>Ежедневник</t>
  </si>
  <si>
    <t>Формат А5, датированный</t>
  </si>
  <si>
    <t>Для специалистов</t>
  </si>
  <si>
    <t xml:space="preserve">  17.23.12.700.005.00.0796.000000000000</t>
  </si>
  <si>
    <t>Для руководства</t>
  </si>
  <si>
    <t>17.23.14.500.000.00.5111.000000000066</t>
  </si>
  <si>
    <t>Бумага</t>
  </si>
  <si>
    <t>для офисного оборудования, формат А4, плотность 80 г/м2, ГОСТ 6656-76</t>
  </si>
  <si>
    <t xml:space="preserve">размер 21х29,5 см </t>
  </si>
  <si>
    <t>сентябрь-октябрь</t>
  </si>
  <si>
    <t>В течение 30дней после подписания договора</t>
  </si>
  <si>
    <t>Одна пачка</t>
  </si>
  <si>
    <t>17.23.14.500.000.00.5111.000000000050</t>
  </si>
  <si>
    <t>для офисного оборудования, формат А3, плотность 80 г/м2, ГОСТ 6656-76</t>
  </si>
  <si>
    <t>размер 420 мм</t>
  </si>
  <si>
    <t>17.23.13.900.001.01.0778.000000000000</t>
  </si>
  <si>
    <t>Разделитель</t>
  </si>
  <si>
    <t>бумажный, календарный</t>
  </si>
  <si>
    <t>май- декабрь</t>
  </si>
  <si>
    <t>авансовый платеж - 0%, оплата по факту поставленных товаров</t>
  </si>
  <si>
    <t>22.29.29.900.017.00.0796.000000000007</t>
  </si>
  <si>
    <t>Органайзер</t>
  </si>
  <si>
    <t>пластиковый, на вращающейся основе</t>
  </si>
  <si>
    <t>Органайзер пластиковый настольный круглый, от 15 до 20 предметов</t>
  </si>
  <si>
    <t>22.29.25.900.007.00.0796.000000000000</t>
  </si>
  <si>
    <t>Корзина</t>
  </si>
  <si>
    <t>для бумаг, объем 10 л</t>
  </si>
  <si>
    <t xml:space="preserve">  26.70.23.900.000.00.0796.000000000000</t>
  </si>
  <si>
    <t>Указка</t>
  </si>
  <si>
    <t>лазерная</t>
  </si>
  <si>
    <t>17.23.12.700.012.00.0796.000000000000</t>
  </si>
  <si>
    <t>для заметок, формат блока 76*76 мм</t>
  </si>
  <si>
    <t>с липким краем, разноцветный блок</t>
  </si>
  <si>
    <t>22.29.25.900.002.00.0796.000000000000</t>
  </si>
  <si>
    <t>Файл - вкладыш</t>
  </si>
  <si>
    <t>22.29.25.500.003.00.0796.000000000004</t>
  </si>
  <si>
    <t>Карандаш</t>
  </si>
  <si>
    <t xml:space="preserve">  толщина стержня 0,5 мм, автоматический</t>
  </si>
  <si>
    <t>22.29.25.500.004.01.0796.000000000005</t>
  </si>
  <si>
    <t>Ручка</t>
  </si>
  <si>
    <t xml:space="preserve">  22.29.25.500.004.01.0796.000000000002</t>
  </si>
  <si>
    <t>автоматическая</t>
  </si>
  <si>
    <t>32.99.15.100.000.00.0796.000000000003</t>
  </si>
  <si>
    <t>простой, с ластиком</t>
  </si>
  <si>
    <t>32.99.15.300.000.00.0704.000000000000</t>
  </si>
  <si>
    <t xml:space="preserve">Грифель </t>
  </si>
  <si>
    <t>черный</t>
  </si>
  <si>
    <t xml:space="preserve"> для карандашей </t>
  </si>
  <si>
    <t>Набор</t>
  </si>
  <si>
    <t>22.29.25.500.000.00.0704.000000000008</t>
  </si>
  <si>
    <t>Маркер</t>
  </si>
  <si>
    <t>текстовой, пластиковый, толщина 1-5 мм</t>
  </si>
  <si>
    <t xml:space="preserve"> Маркер пластиковый текстовый (нестираемый), скошенный наконечник 1-5мм</t>
  </si>
  <si>
    <t>22.29.25.500.000.00.0796.000000000007</t>
  </si>
  <si>
    <t xml:space="preserve">Маркер </t>
  </si>
  <si>
    <t>пластиковый, круглый, наконечник 3 мм, легко стирается, для доски</t>
  </si>
  <si>
    <t xml:space="preserve">  25.99.23.300.000.00.0778.000000000006</t>
  </si>
  <si>
    <t xml:space="preserve">Зажим </t>
  </si>
  <si>
    <t>размер 51 мм</t>
  </si>
  <si>
    <t xml:space="preserve">Зажимы для бумаг. </t>
  </si>
  <si>
    <t>25.99.23.300.000.00.0778.000000000005</t>
  </si>
  <si>
    <t>размер 41 мм</t>
  </si>
  <si>
    <t>25.99.23.300.000.00.0778.000000000004</t>
  </si>
  <si>
    <t>размер 32 мм</t>
  </si>
  <si>
    <t>Зажимы для бумаг.</t>
  </si>
  <si>
    <t xml:space="preserve">  25.99.23.300.000.00.0778.000000000001</t>
  </si>
  <si>
    <t>размер 19 мм</t>
  </si>
  <si>
    <t xml:space="preserve">  28.23.23.900.005.00.0796.000000000000</t>
  </si>
  <si>
    <t>Степлер</t>
  </si>
  <si>
    <t>канцелярский, механический</t>
  </si>
  <si>
    <t>Cтеплер 24/6</t>
  </si>
  <si>
    <t>Cтеплер 10</t>
  </si>
  <si>
    <t>Степлер на 100 листов</t>
  </si>
  <si>
    <t>22.29.25.700.000.00.0796.000000000034</t>
  </si>
  <si>
    <t>Папка</t>
  </si>
  <si>
    <t>конверт на кнопке, пластиковая, формат A4</t>
  </si>
  <si>
    <t>22.29.25.700.000.00.0796.000000000004</t>
  </si>
  <si>
    <t>на молнии, пластиковая, формат А4, 50 мм</t>
  </si>
  <si>
    <t>22.29.25.700.000.00.0796.000000000012</t>
  </si>
  <si>
    <t>40 вкладышей, пластиковая, формат A4, 50 мм</t>
  </si>
  <si>
    <t>22.29.25.700.000.00.0796.000000000020</t>
  </si>
  <si>
    <t>с металлическим скоросшивателем, внутренним карманом, пластиковая, формат A4, 50 мм</t>
  </si>
  <si>
    <t>22.29.25.700.000.00.0796.000000000002</t>
  </si>
  <si>
    <t>регистратор, пластиковая, формат А4, 80 мм</t>
  </si>
  <si>
    <t>22.29.25.700.000.00.0796.000000000000</t>
  </si>
  <si>
    <t>регистратор, пластиковая, формат А4, 50 мм</t>
  </si>
  <si>
    <t>22.29.25.900.006.00.0796.000000000010</t>
  </si>
  <si>
    <t>Ножницы</t>
  </si>
  <si>
    <t>с пластиковой ручкой, длина 20 см</t>
  </si>
  <si>
    <t>22.29.25.500.006.00.0796.000000000005</t>
  </si>
  <si>
    <t>Клей</t>
  </si>
  <si>
    <t>карандаш, 21 грамм</t>
  </si>
  <si>
    <t>20.52.10.900.005.00.0796.000000000024</t>
  </si>
  <si>
    <t>15.12.12.900.016.00.0796.000000000006</t>
  </si>
  <si>
    <t>конференц, из искусственной кожи, формат А 4, 50 мм, ГОСТ 28631-2005</t>
  </si>
  <si>
    <t>Папка кожзам для приемных</t>
  </si>
  <si>
    <t>22.29.25.700.000.00.0796.000000000030</t>
  </si>
  <si>
    <t>планшет, с металлическим вертикальным зажимом, полипропилен, формат A4, 1,2 мм</t>
  </si>
  <si>
    <t>32.99.59.900.084.00.0796.000000000006</t>
  </si>
  <si>
    <t>Скотч</t>
  </si>
  <si>
    <t>двухсторонний, ширина до 3 см, узкий</t>
  </si>
  <si>
    <t xml:space="preserve">  32.99.59.900.084.00.0796.000000000002</t>
  </si>
  <si>
    <t xml:space="preserve">  металлизированный, ширина свыше 3 см, широкий</t>
  </si>
  <si>
    <t>32.99.59.900.084.00.0796.000000000003</t>
  </si>
  <si>
    <t>металлизированный, ширина до 3 см, узкий</t>
  </si>
  <si>
    <t>22.29.25.900.008.00.0796.000000000000</t>
  </si>
  <si>
    <t>Диспенсер</t>
  </si>
  <si>
    <t>для скрепок</t>
  </si>
  <si>
    <t>22.19.73.210.000.00.0796.000000000001</t>
  </si>
  <si>
    <t>Ластик</t>
  </si>
  <si>
    <t>твердый</t>
  </si>
  <si>
    <t>17.23.12.700.008.00.0796.000000000003</t>
  </si>
  <si>
    <t>блокнот для записей</t>
  </si>
  <si>
    <t xml:space="preserve"> формат А5</t>
  </si>
  <si>
    <t xml:space="preserve">  17.23.12.700.008.00.0796.000000000004</t>
  </si>
  <si>
    <t xml:space="preserve"> формат А4</t>
  </si>
  <si>
    <t xml:space="preserve">               32.99.59.900.083.00.0796.000000000000</t>
  </si>
  <si>
    <t>Штрих-лента</t>
  </si>
  <si>
    <t>ленточный корректор в блистере с диспенсером</t>
  </si>
  <si>
    <t>32.99.59.900.082.00.0796.000000000000</t>
  </si>
  <si>
    <t>Штрих-корректор</t>
  </si>
  <si>
    <t xml:space="preserve"> с кисточкой</t>
  </si>
  <si>
    <t xml:space="preserve">  32.99.59.900.071.00.0704.000000000000</t>
  </si>
  <si>
    <t>Индексы</t>
  </si>
  <si>
    <t>самоклеющиеся, в наборе</t>
  </si>
  <si>
    <t>28.23.23.900.004.00.0796.000000000000</t>
  </si>
  <si>
    <t xml:space="preserve">Дырокол </t>
  </si>
  <si>
    <t xml:space="preserve">  канцелярский, механический</t>
  </si>
  <si>
    <t xml:space="preserve"> 100 листов</t>
  </si>
  <si>
    <t>25.99.23.500.001.00.0778.000000000000</t>
  </si>
  <si>
    <t>Скоба</t>
  </si>
  <si>
    <t>для канцелярских целей, проволочная</t>
  </si>
  <si>
    <t>-  Скобы на экстромощный степлер,  23/24мм на 200-220 листов (80г/м2)</t>
  </si>
  <si>
    <t>Скобы № 24/6</t>
  </si>
  <si>
    <t xml:space="preserve">  Скобы № 10</t>
  </si>
  <si>
    <t>28.23.23.900.003.00.0796.000000000000</t>
  </si>
  <si>
    <t>Антистеплер</t>
  </si>
  <si>
    <t>для скоб</t>
  </si>
  <si>
    <t>Устройство состоит из двух противостоящих клинов на оси.6</t>
  </si>
  <si>
    <t xml:space="preserve">  32.99.16.300.006.00.0796.000000000000</t>
  </si>
  <si>
    <t>Краска штемпельная</t>
  </si>
  <si>
    <t xml:space="preserve">для печатей и штемпелей </t>
  </si>
  <si>
    <t xml:space="preserve">  25.71.11.390.000.00.0796.000000000006</t>
  </si>
  <si>
    <t>Нож</t>
  </si>
  <si>
    <t>канцелярский</t>
  </si>
  <si>
    <t>22.29.25.500.000.00.0796.000000000006</t>
  </si>
  <si>
    <t xml:space="preserve">  пластиковый, круглый, наконечник 1,5 мм, перманентный (нестираемый)</t>
  </si>
  <si>
    <t xml:space="preserve">  22.29.25.700.000.00.0796.000000000010</t>
  </si>
  <si>
    <t xml:space="preserve">Папка  </t>
  </si>
  <si>
    <t>20 вкладышей, пластиковая, формат A4, 50 мм</t>
  </si>
  <si>
    <t>Папка с файлами А4 на 20 вкладышей</t>
  </si>
  <si>
    <t>22.29.25.700.000.00.0796.000000000018</t>
  </si>
  <si>
    <t xml:space="preserve">Папка </t>
  </si>
  <si>
    <t>с прижимом, скоросшивателем, пластиковая, формат A4, 50 мм</t>
  </si>
  <si>
    <t>22.29.25.500.004.01.0796.000000000001</t>
  </si>
  <si>
    <t>пластиковая, роллерная</t>
  </si>
  <si>
    <t xml:space="preserve">  32.99.59.900.078.00.0796.000000000004</t>
  </si>
  <si>
    <t xml:space="preserve">Настольный набор </t>
  </si>
  <si>
    <t>кожанный, письменный, более 5 предметов</t>
  </si>
  <si>
    <t>32.99.16.100.001.00.0796.000000000003</t>
  </si>
  <si>
    <t>Доска</t>
  </si>
  <si>
    <t>маркерно-магнитная</t>
  </si>
  <si>
    <t>31.00.13.500.001.00.0796.000000000057</t>
  </si>
  <si>
    <t xml:space="preserve">Кресло </t>
  </si>
  <si>
    <t xml:space="preserve"> тканевое, мягкое, на колесиках</t>
  </si>
  <si>
    <t>офисное, ткань в сетку под спину и гобеленом на сиденье</t>
  </si>
  <si>
    <t>31.09.12.350.000.00.0796.000000000000</t>
  </si>
  <si>
    <t>Кровать</t>
  </si>
  <si>
    <t>односпальняя, с матрасом, боковые спинки и основание деревянные</t>
  </si>
  <si>
    <t>31.02.10.500.002.00.0796.000000000000</t>
  </si>
  <si>
    <t>Шкаф</t>
  </si>
  <si>
    <t>навесной, кухонный, материал изготовления из древесных плит</t>
  </si>
  <si>
    <t>Кухонный шкаф для посуды</t>
  </si>
  <si>
    <t>31.01.11.500.000.00.0796.000000000008</t>
  </si>
  <si>
    <t>Стул</t>
  </si>
  <si>
    <t>из кожезаменителя, подлокотники, ножки металлические хромированные</t>
  </si>
  <si>
    <t>Стул офисный</t>
  </si>
  <si>
    <t>25.99.21.300.001.03.0796.000000000000</t>
  </si>
  <si>
    <t>Сейф</t>
  </si>
  <si>
    <t xml:space="preserve"> огневзломостойкий</t>
  </si>
  <si>
    <t>Набор кода кнопочный</t>
  </si>
  <si>
    <t>25.99.21.300.001.02.0796.000000000000</t>
  </si>
  <si>
    <t>взломостойкий</t>
  </si>
  <si>
    <t>27.51.11.100.001.00.0796.000000000010</t>
  </si>
  <si>
    <t>Холодильник</t>
  </si>
  <si>
    <t>двухкамерный, отдельностоящй, объем не менее 300 л, с морозильным отделом</t>
  </si>
  <si>
    <t>27.51.28.390.004.00.0796.000000000016</t>
  </si>
  <si>
    <t>Плита электрическая</t>
  </si>
  <si>
    <t>тип варочной панели традиционный, количество конфорок 4, отдельностоящая</t>
  </si>
  <si>
    <t>17.23.12.700.010.00.0796.000000000000</t>
  </si>
  <si>
    <t>Календарь</t>
  </si>
  <si>
    <t>Настольный</t>
  </si>
  <si>
    <t xml:space="preserve">  17.23.12.700.010.00.0796.000000000001</t>
  </si>
  <si>
    <t>Настенный</t>
  </si>
  <si>
    <t>17.23.13.700.000.00.0796.000000000001</t>
  </si>
  <si>
    <t>Бланк</t>
  </si>
  <si>
    <t>конкретного вида документа</t>
  </si>
  <si>
    <t>Бланк фирменный, для писем и приказов, лен 130гр, цветность 4/0, нумерация,водянные знаки, УФ-защита, перфорация</t>
  </si>
  <si>
    <t>июль-декабрь (по заявке)</t>
  </si>
  <si>
    <t>32.99.59.900.106.00.0796.000000000000</t>
  </si>
  <si>
    <t>Визитка</t>
  </si>
  <si>
    <t>фирменная, с нанесенным текстом на двух сторонах</t>
  </si>
  <si>
    <t>Бумага лен 300, цветность4/4, с набором текста</t>
  </si>
  <si>
    <t>Бумага дизайнерская, плотностью  не менее 300 гр, тиснение, конгреф, термоподьем, набор текста</t>
  </si>
  <si>
    <t>17.23.13.130.000.00.0796.000000000001</t>
  </si>
  <si>
    <t>Журнал</t>
  </si>
  <si>
    <t>учета</t>
  </si>
  <si>
    <t>Производственный, твердый переплет бумвинил с тиснением,печать 4/4 с логотипом, оф100, сшивка, пробивка для шнурования, (журнал для регистрации, 100 л.)</t>
  </si>
  <si>
    <t>Твердый переплет бумвинил с тиснением, печать 4/4 с логотипом, оф100, сшивка, пробивка для шнурования (вахтовый журнал 100 л.)</t>
  </si>
  <si>
    <t>Твердый переплет бумвинил с тиснением,печать 4/4 с логотипом, оф100, сшивка, пробивка для шнурования ( 200 л.)</t>
  </si>
  <si>
    <t>Твердый переплет бумвинил с тиснением,печать 4/4 с логотипом, оф100, сшивка, пробивка для шнурования ( 400 л.)</t>
  </si>
  <si>
    <t>17.23.12.700.014.00.0796.000000000000</t>
  </si>
  <si>
    <t>Фишка</t>
  </si>
  <si>
    <t>для руководителя, бумажная, формат А6</t>
  </si>
  <si>
    <t>фирменная фишка для внутреннего документооборота</t>
  </si>
  <si>
    <t>25.99.24.000.001.00.0796.000000000000</t>
  </si>
  <si>
    <t>Рамка</t>
  </si>
  <si>
    <t>для фотографий</t>
  </si>
  <si>
    <t>Формат А4, Материал - дерево, безбликовое стекло</t>
  </si>
  <si>
    <t>25.99.24.000.001.00.0796.000000000001</t>
  </si>
  <si>
    <t>для картин</t>
  </si>
  <si>
    <t>Формат А3, Материал - дерево, безбликовое стекло</t>
  </si>
  <si>
    <t>17.23.13.500.001.00.0796.000000000003</t>
  </si>
  <si>
    <t>из мелованного картона, формат А4, плотность свыше 300 г/м2</t>
  </si>
  <si>
    <t>Дизайн, Печать 4/4, двухсторонний картон плотностью 350 гр, двухсторонная ламинация, выборочный лак, тиснение, клише</t>
  </si>
  <si>
    <t>17.12.73.390.000.00.0796.000000000000</t>
  </si>
  <si>
    <t xml:space="preserve"> материал фотобумага</t>
  </si>
  <si>
    <t>Постер-картины с изображениями</t>
  </si>
  <si>
    <t>15.12.12.900.006.00.0796.000000000000</t>
  </si>
  <si>
    <t>Пакет</t>
  </si>
  <si>
    <t>из картона</t>
  </si>
  <si>
    <t>Пакет А4, печать 4/4, выборочный лак, конгреф, веревочки, усиленное дно</t>
  </si>
  <si>
    <t>17.23.13.190.001.00.0796.000000000000</t>
  </si>
  <si>
    <t>Грамота</t>
  </si>
  <si>
    <t xml:space="preserve">  матовая, формат А-4, полноцветная печать</t>
  </si>
  <si>
    <t>Бумага дизайнерская плотностью 300-350гр.тисненная, печать 4/0, фольгирование, тиснение, конгреф, дизайн, набор ФИО</t>
  </si>
  <si>
    <t>15.12.12.900.016.00.0796.000000000009</t>
  </si>
  <si>
    <t>адресная, из текстильных материалов, формат А 4, 50 мм</t>
  </si>
  <si>
    <t>Высококачественный бумвинил с тиснением на лицевой стороне (поздравительные именные папки)</t>
  </si>
  <si>
    <t>32.99.59.900.062.00.0796.000000000000</t>
  </si>
  <si>
    <t xml:space="preserve"> Продукция сувенирная</t>
  </si>
  <si>
    <t xml:space="preserve">Подарочная </t>
  </si>
  <si>
    <t>Эксклюзивный подарочный набор, включающий ручку-роллер и USB-флеш-накопитель емкостью 4 ГБ в картонной подарочной коробке (размер: 17,5 x 7 x 3,5 см). Металл. </t>
  </si>
  <si>
    <t>г. Алматы, пр. Абая, 109 В.</t>
  </si>
  <si>
    <t xml:space="preserve">май-июнь </t>
  </si>
  <si>
    <t>23.41.13.300.005.00.0796.000000000000</t>
  </si>
  <si>
    <t>Статуэтка</t>
  </si>
  <si>
    <t>из фарфора</t>
  </si>
  <si>
    <t>23.13.13.300.002.00.0796.000000000000</t>
  </si>
  <si>
    <t>из стеклокерамики</t>
  </si>
  <si>
    <t>23.41.12.100.017.02.0704.000000000003</t>
  </si>
  <si>
    <t xml:space="preserve"> Сервиз</t>
  </si>
  <si>
    <t>чайный, полуфарфоровый, на 6 персон, обычный</t>
  </si>
  <si>
    <t>23.41.11.300.016.02.0704.000000000004</t>
  </si>
  <si>
    <t>чайный, фарфоровый, на 6 персон, обычный, ГОСТ 28390-89</t>
  </si>
  <si>
    <t>23.41.11.300.032.00.0704.000000000000</t>
  </si>
  <si>
    <t>Кофейная пара</t>
  </si>
  <si>
    <t>Продукция сувенирная</t>
  </si>
  <si>
    <t>Подарочный набор ручек  включающий шариковую ручку и ручку-роллер с отделкой под дерево в соответствующей подарочной коробке (размер: 18,5 x 9,8 x 5 см). Металл и дерево. </t>
  </si>
  <si>
    <t>26.52.14.500.000.00.0796.000000000000</t>
  </si>
  <si>
    <t xml:space="preserve">Часы </t>
  </si>
  <si>
    <t>настенные, неэлектрические</t>
  </si>
  <si>
    <t>58.11.16.000.003.00.0796.000000000000</t>
  </si>
  <si>
    <t>Картина</t>
  </si>
  <si>
    <t xml:space="preserve">  настенная</t>
  </si>
  <si>
    <t>32.40.42.590.000.00.0796.000000000001</t>
  </si>
  <si>
    <t>Игра</t>
  </si>
  <si>
    <t>из дерева, настольная</t>
  </si>
  <si>
    <t xml:space="preserve">Шахматы </t>
  </si>
  <si>
    <t>32.99.21.300.000.00.0796.000000000001</t>
  </si>
  <si>
    <t xml:space="preserve">Зонт </t>
  </si>
  <si>
    <t>от дождя и солнца, без раздвижного стержня</t>
  </si>
  <si>
    <t>14.19.23.580.001.00.0796.000000000000</t>
  </si>
  <si>
    <t>Шейный платок</t>
  </si>
  <si>
    <t>из шелковой пряжи</t>
  </si>
  <si>
    <t>15.12.12.100.005.00.0796.000000000000</t>
  </si>
  <si>
    <t>Портфель</t>
  </si>
  <si>
    <t>для бумаг, из натуральной композиционной кожи, ГОСТ 28631-2005</t>
  </si>
  <si>
    <t>105 Т</t>
  </si>
  <si>
    <t>106 Т</t>
  </si>
  <si>
    <t>107 Т</t>
  </si>
  <si>
    <t>108 Т</t>
  </si>
  <si>
    <t>109 Т</t>
  </si>
  <si>
    <t>110 Т</t>
  </si>
  <si>
    <t>111 Т</t>
  </si>
  <si>
    <t>112 Т</t>
  </si>
  <si>
    <t>113 Т</t>
  </si>
  <si>
    <t>114 Т</t>
  </si>
  <si>
    <t>115 Т</t>
  </si>
  <si>
    <t>116 Т</t>
  </si>
  <si>
    <t>117 Т</t>
  </si>
  <si>
    <t>118 Т</t>
  </si>
  <si>
    <t>119 Т</t>
  </si>
  <si>
    <t>120 Т</t>
  </si>
  <si>
    <t>121 Т</t>
  </si>
  <si>
    <t>122 Т</t>
  </si>
  <si>
    <t>123 Т</t>
  </si>
  <si>
    <t>124 Т</t>
  </si>
  <si>
    <t>125 Т</t>
  </si>
  <si>
    <t>126 Т</t>
  </si>
  <si>
    <t>127 Т</t>
  </si>
  <si>
    <t>128 Т</t>
  </si>
  <si>
    <t>129 Т</t>
  </si>
  <si>
    <t>130 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</si>
  <si>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</si>
  <si>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</si>
  <si>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</si>
  <si>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</si>
  <si>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</si>
  <si>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</si>
  <si>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</si>
  <si>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</si>
  <si>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</si>
  <si>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</si>
  <si>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</si>
  <si>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</si>
  <si>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</si>
  <si>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</si>
  <si>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</si>
  <si>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</si>
  <si>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</si>
  <si>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</si>
  <si>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</si>
  <si>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</si>
  <si>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</si>
  <si>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</si>
  <si>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</si>
  <si>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</si>
  <si>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</si>
  <si>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</si>
  <si>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</si>
  <si>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</si>
  <si>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</si>
  <si>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</si>
  <si>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</si>
  <si>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</si>
  <si>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</si>
  <si>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</si>
  <si>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165 Т</t>
  </si>
  <si>
    <t>166 Т</t>
  </si>
  <si>
    <t>167 Т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</si>
  <si>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</si>
  <si>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</si>
  <si>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</si>
  <si>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</si>
  <si>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</si>
  <si>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</si>
  <si>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</si>
  <si>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</si>
  <si>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</si>
  <si>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</si>
  <si>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</si>
  <si>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</si>
  <si>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</si>
  <si>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</si>
  <si>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</si>
  <si>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</si>
  <si>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</si>
  <si>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</si>
  <si>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</si>
  <si>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</si>
  <si>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</si>
  <si>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</si>
  <si>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</si>
  <si>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</si>
  <si>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</si>
  <si>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</si>
  <si>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</si>
  <si>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</si>
  <si>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</si>
  <si>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</si>
  <si>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</si>
  <si>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</si>
  <si>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</si>
  <si>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</si>
  <si>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</si>
  <si>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</si>
  <si>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</si>
  <si>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</si>
  <si>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</si>
  <si>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</si>
  <si>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</si>
  <si>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</si>
  <si>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</si>
  <si>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41.00.40.000.005.00.0999.000000000000</t>
  </si>
  <si>
    <t>Работы по ремонту нежилых зданий/сооружений/помещений (кроме оборудования, инженерных систем и коммуникаций)</t>
  </si>
  <si>
    <t>Работы по ремонту административного здания (окраска стен, частичный левкас и т.д.)</t>
  </si>
  <si>
    <t>0%, оплата по факту выполненных работ</t>
  </si>
  <si>
    <t>22 Р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</si>
  <si>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</si>
  <si>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</si>
  <si>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</si>
  <si>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Участие руководства Товарищества  в Конференции  KIOGE 2016</t>
  </si>
  <si>
    <t xml:space="preserve"> авансовый платеж - 0%, оплата по факту оказанных услуг</t>
  </si>
  <si>
    <t>82.30.11.000.000.00.0777.000000000000</t>
  </si>
  <si>
    <t xml:space="preserve"> 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</si>
  <si>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</si>
  <si>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 xml:space="preserve">Услуги по организации Новогоднего утренника для детей с участием сказочных персонажей     
</t>
  </si>
  <si>
    <t>предоплата 70%</t>
  </si>
  <si>
    <t>Услуги по организации корпоративного мероприятия, посвящённого дню работника нефтегазовой промышленности</t>
  </si>
  <si>
    <t>137 У</t>
  </si>
  <si>
    <t>138 У</t>
  </si>
  <si>
    <t>139 У</t>
  </si>
  <si>
    <t>140 У</t>
  </si>
  <si>
    <t>С дополнениями от  09.03.16г. №15Т/36</t>
  </si>
  <si>
    <t>31-1 Т</t>
  </si>
  <si>
    <t>87-1 У</t>
  </si>
  <si>
    <t>88-1 У</t>
  </si>
  <si>
    <t>89-1 У</t>
  </si>
  <si>
    <t>90-1 У</t>
  </si>
  <si>
    <t>91-1 У</t>
  </si>
  <si>
    <t>11, 12, 14, 15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</si>
  <si>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</si>
  <si>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авансовый  платеж-30%, оставшаяся часть в течение 20 рабочих дней с момента подписания акта приемки выполненных работ</t>
  </si>
  <si>
    <t>5-1 Р</t>
  </si>
  <si>
    <t>С изменениями от  16.03.16г. №15Т/38</t>
  </si>
  <si>
    <t>с перфорацией, для документов, размер 235*305 мм</t>
  </si>
  <si>
    <t>пластиковая, шариковая</t>
  </si>
  <si>
    <t>пластиковая, гелевая</t>
  </si>
  <si>
    <t>канцелярский, жидкий</t>
  </si>
  <si>
    <t>Постер</t>
  </si>
  <si>
    <t>Кызылординская обл., г. Аральск, ОАВП "Аральск"</t>
  </si>
  <si>
    <t>6,11,18, 19,20,21</t>
  </si>
  <si>
    <t>AC: 100 - 240 В (автоопределение), 2.5 - 1.3 А, 50 - 60 Гц, PoE, Оперативная память: не менее 64 МБ, Флеш-память: не менее 32 МБ, интерфейс 10/100/1000, SFP 1000BASE-T</t>
  </si>
  <si>
    <t>87-1 Т</t>
  </si>
  <si>
    <t>Карагандинская  обл., п. Агадырь, НПС №8</t>
  </si>
  <si>
    <t>6,11,19,20,21</t>
  </si>
  <si>
    <t>Карагандинская  обл., п.Агадырь, НПС №8</t>
  </si>
  <si>
    <t>88-1 Т</t>
  </si>
  <si>
    <t>11,18,19,20,21</t>
  </si>
  <si>
    <t>89-1 Т</t>
  </si>
  <si>
    <t>90-1 Т</t>
  </si>
  <si>
    <t>11,14,19,20,21</t>
  </si>
  <si>
    <t>течение 30  рабочих дней с момента подписания контракта</t>
  </si>
  <si>
    <t>91-1 Т</t>
  </si>
  <si>
    <t>Карагандинская  обл.,  п. Агадырь, НПС №8</t>
  </si>
  <si>
    <t>11,14,18,19,20,21</t>
  </si>
  <si>
    <t>в течение 30  рабочих дней с момента подписания контракта</t>
  </si>
  <si>
    <t>92-1 Т</t>
  </si>
  <si>
    <t>11,18,20,21</t>
  </si>
  <si>
    <t>Карагандинская  обл., п.Агадырь,  НПС №8</t>
  </si>
  <si>
    <t>93-1 Т</t>
  </si>
  <si>
    <t>свинцово-кислотный необслуживаемый герметичный аккумулятор, VRLA, AGM</t>
  </si>
  <si>
    <t>Карагандинская  обл.,  п.Агадырь, НПС №8</t>
  </si>
  <si>
    <t>94-1 Т</t>
  </si>
  <si>
    <t>С изменениями от  24.03.16г. №15Т/43</t>
  </si>
  <si>
    <t>Сборник законодательных актов, электронная правовая система</t>
  </si>
  <si>
    <t>Сборник законодательных актов и нормативно-технической документации РК, электронная правовая система</t>
  </si>
  <si>
    <t>март, апрель</t>
  </si>
  <si>
    <t>9-1 Т</t>
  </si>
  <si>
    <t>С изменениями от  30.03.16г. №15Т/47</t>
  </si>
  <si>
    <t xml:space="preserve">октябрь-ноябрь </t>
  </si>
  <si>
    <t>14-1 Р</t>
  </si>
  <si>
    <t xml:space="preserve">Работы по разработке/корректировке нормативной/технической документации/ технологических схем/паспортов, технико-экономического обоснования и аналогичных документов </t>
  </si>
  <si>
    <t xml:space="preserve">Работы по разработке системы мотивации работников Товарищества, на базе имеющихся КПД/KPI </t>
  </si>
  <si>
    <t xml:space="preserve">  0%  по  факту выполнения работ</t>
  </si>
  <si>
    <t>23 Р</t>
  </si>
  <si>
    <t>7,20,21</t>
  </si>
  <si>
    <t>140-1 У</t>
  </si>
  <si>
    <t>Апрель</t>
  </si>
  <si>
    <t xml:space="preserve">Май-Декабрь  </t>
  </si>
  <si>
    <t>68-2 У</t>
  </si>
  <si>
    <t>69-2 У</t>
  </si>
  <si>
    <t>Услуги по удалению опасных отходов/ имущества/ материалов</t>
  </si>
  <si>
    <t>Услуги по удалению опасных отходов/ имущества/ материалов (захоронение/сжигание/утилизация и аналогичные услуги)</t>
  </si>
  <si>
    <t>Услуги по размещению производственных отходов (нефтешлам), на УППСОД НПС"Аральск", УППСОД НПС-4, УППСОД ГНПС "Кумколь" трубопровод Кенкияк-Кумколь</t>
  </si>
  <si>
    <t>Апрель-Декабрь</t>
  </si>
  <si>
    <t>74-1 У</t>
  </si>
  <si>
    <t>51-1 Т</t>
  </si>
  <si>
    <t>52-1 Т</t>
  </si>
  <si>
    <t>53-1 Т</t>
  </si>
  <si>
    <t>54-1 Т</t>
  </si>
  <si>
    <t>55-1 Т</t>
  </si>
  <si>
    <t>57-1 Т</t>
  </si>
  <si>
    <t>58-1 Т</t>
  </si>
  <si>
    <t>63-1 Т</t>
  </si>
  <si>
    <t>стандартная отключающая способность ICU=55KA/415 V AC 3-полюса</t>
  </si>
  <si>
    <t>64-1 Т</t>
  </si>
  <si>
    <t>82.30.11.000.002.00.0777.000000000000</t>
  </si>
  <si>
    <t>Услуги по организации спортивных и аналогичных мероприятий</t>
  </si>
  <si>
    <t>Услуги по организации/проведению спортивных и аналогичных мероприятий</t>
  </si>
  <si>
    <t>Услуги спортивно-оздоровительного мероприятия</t>
  </si>
  <si>
    <t>141 У</t>
  </si>
  <si>
    <t>С изменениями и дополнениями от  08.04.16г. №15Т/51</t>
  </si>
  <si>
    <t>май-октябрь</t>
  </si>
  <si>
    <t>2-2 Р</t>
  </si>
  <si>
    <t>2-1 Р</t>
  </si>
  <si>
    <t>2 Р</t>
  </si>
  <si>
    <t>Май-
Декабрь</t>
  </si>
  <si>
    <t>15-1 Р</t>
  </si>
  <si>
    <t>27.33.13.600.003.00.0796.000000000001</t>
  </si>
  <si>
    <t>Заземлитель</t>
  </si>
  <si>
    <t>анодный, графитопластовый, комплектный</t>
  </si>
  <si>
    <t>АЗГК-2</t>
  </si>
  <si>
    <t>Карагандинская область, Улытауский район, ГНПС Кумколь</t>
  </si>
  <si>
    <t>В течение 60 дней с даты подписания договора</t>
  </si>
  <si>
    <t>211 Т</t>
  </si>
  <si>
    <t>С изменениями и дополнениями от  13.04.16г. №15Т/55</t>
  </si>
  <si>
    <t>7,8,11,14,22</t>
  </si>
  <si>
    <t>125-1 У</t>
  </si>
  <si>
    <t>126-1 У</t>
  </si>
  <si>
    <t>128-1 У</t>
  </si>
  <si>
    <t>130-3 У</t>
  </si>
  <si>
    <t xml:space="preserve"> май</t>
  </si>
  <si>
    <t>Украина</t>
  </si>
  <si>
    <t>115-1 У</t>
  </si>
  <si>
    <t>11, 12, 14</t>
  </si>
  <si>
    <t xml:space="preserve"> август</t>
  </si>
  <si>
    <t>116-1 У</t>
  </si>
  <si>
    <t xml:space="preserve"> 11, 14</t>
  </si>
  <si>
    <t>С изменениями от  27.04.16г. №15Т/63</t>
  </si>
  <si>
    <t>33.20.39.900.002.00.0999.000000000000</t>
  </si>
  <si>
    <t>Работы по установке (монтажу) программно-аппаратного комплекса</t>
  </si>
  <si>
    <t xml:space="preserve"> Работы по установке (монтажу) программно-аппаратного комплекса</t>
  </si>
  <si>
    <t xml:space="preserve"> установка, монтаж и пуско-наладка ПО "синхронный перевод" для конференц-зала</t>
  </si>
  <si>
    <t>авансовый платеж - 0%, в течении 20 календарных дней с момента подписания акта выполненных работ</t>
  </si>
  <si>
    <t>24 Р</t>
  </si>
  <si>
    <t xml:space="preserve">г. Алматы
</t>
  </si>
  <si>
    <t xml:space="preserve">апрель - декабрь
</t>
  </si>
  <si>
    <t>май - июнь</t>
  </si>
  <si>
    <t>июнь - декабрь</t>
  </si>
  <si>
    <t>21-1 Р</t>
  </si>
  <si>
    <t>С изменениями и дополнениями от  28.04.16г. №15Т/66</t>
  </si>
  <si>
    <t>11,14,23</t>
  </si>
  <si>
    <t>май 2016 - май 2017</t>
  </si>
  <si>
    <t>137-1 У</t>
  </si>
  <si>
    <t>71.12.12.900.000.00.0999.000000000000</t>
  </si>
  <si>
    <t>Работы инженерные по проектированию зданий/сооружений/территорий/объектов и их систем и связанные с этим работы</t>
  </si>
  <si>
    <t>Разработка проектно-сметной документации на реконструкцию вдольтрассовой ВЛ-10кВ на участке 125,63-149,45 км МН Кенкияк-Кумколь</t>
  </si>
  <si>
    <t xml:space="preserve">0% Авансовый платеж. По факту выполненных работ </t>
  </si>
  <si>
    <t>25 Р</t>
  </si>
  <si>
    <t>26 Р</t>
  </si>
  <si>
    <t>26.20.16.970.003.00.0796.000000000005</t>
  </si>
  <si>
    <t>Преобразователь интерфейса</t>
  </si>
  <si>
    <t>RS-232/RS-485 в Ethernet</t>
  </si>
  <si>
    <t xml:space="preserve">Сетевой порт 10/100 Base-T, соединитель RJ-45
Serial - DB9, Ethernet Connectors RJ45
</t>
  </si>
  <si>
    <t>в течение 90 календарных дней с момента подписания договора</t>
  </si>
  <si>
    <t xml:space="preserve">цифровая </t>
  </si>
  <si>
    <t>Матрица 1/5.8" CMOS; 2.5 Мп; Зум: оптический не  менее 30х, цифровой 350х; с картой памяти SD SDHC, SDXC не менее 32 ГБ; LCD-дисплей не менее 2.5 "; Full HD; Автономная работа: не менее 2 ч</t>
  </si>
  <si>
    <t>в течение 30 календарных дней с момента подписания договора</t>
  </si>
  <si>
    <t>27.20.23.900.000.01.0796.000000000003</t>
  </si>
  <si>
    <t>для ИПБ, свинцово-кислотный, напряжение 12 В, емкость 9 А/ч</t>
  </si>
  <si>
    <t>для источника бесперебойного питания TRIMOD</t>
  </si>
  <si>
    <t>26.20.13.000.007.00.0796.000000000000</t>
  </si>
  <si>
    <t>Станция рабочая</t>
  </si>
  <si>
    <t>вычислительная</t>
  </si>
  <si>
    <t xml:space="preserve"> Intel Core i5, DDR3 4Gb, HDD 1Tb,  Сетевые подключения: 2хGigabit Ethernet 10/100/1000 Мбит/с.</t>
  </si>
  <si>
    <t>Intel Core i5, DDR3 4Gb, HDD 1Tb,  Сетевые подключения: 2хGigabit Ethernet 10/100/1000 Мбит/с.</t>
  </si>
  <si>
    <t>26.30.60.000.000.00.0796.000000000001</t>
  </si>
  <si>
    <t>Извещатель охранный</t>
  </si>
  <si>
    <t>радиолучевой</t>
  </si>
  <si>
    <t xml:space="preserve">Извещатель двухпозиционный радиоволновый линейный с рабочей частотой извещателя - 2,45±0,05 ГГц </t>
  </si>
  <si>
    <t>Извещатель двухпозиционный радиоволновый линейный с рабочей частотой извещателя - 9,5±0,25 ГГц</t>
  </si>
  <si>
    <t>26.40.33.900.004.00.0796.000000000000</t>
  </si>
  <si>
    <t>видеорегистратор</t>
  </si>
  <si>
    <t>4-канальный</t>
  </si>
  <si>
    <t xml:space="preserve"> Сетевой </t>
  </si>
  <si>
    <t>на программный продукт (кроме услуг по предоставлению лицензии)</t>
  </si>
  <si>
    <t>License/GSC/Streaming   для активации функции передачи видеопотока</t>
  </si>
  <si>
    <t>26.40.51.800.004.00.0796.000000000000</t>
  </si>
  <si>
    <t>Блок питания</t>
  </si>
  <si>
    <t>для видеокамеры</t>
  </si>
  <si>
    <t>Должен полностью обеспечивать работоспособность оборудования компании GEUTEBRUCK (Аварийный запас)</t>
  </si>
  <si>
    <t>26.30.50.900.003.00.0796.000000000000</t>
  </si>
  <si>
    <t>Прибор приемно-контрольный</t>
  </si>
  <si>
    <t>для управления автоматическими средствами пожаротушения и оповещателями</t>
  </si>
  <si>
    <t xml:space="preserve"> охранно-пожарный, А6-06</t>
  </si>
  <si>
    <t>26.30.30.300.005.00.0796.000000000002</t>
  </si>
  <si>
    <t xml:space="preserve">Переходник </t>
  </si>
  <si>
    <t>высокочастотный, тип вилки - BNC, тип розетки - BNC</t>
  </si>
  <si>
    <t>Переходник системы Phoenix  "гнездо-штекер"для коаксиальных разъемов в линиях передачи сигналов напряжением до 5 В, с предохранителем от всплесков напряжения.</t>
  </si>
  <si>
    <t>26.40.51.800.014.00.0796.000000000000</t>
  </si>
  <si>
    <t>Пульт</t>
  </si>
  <si>
    <t>контроля и управления, для управления системы видеонаблюдения</t>
  </si>
  <si>
    <t>Должен полностью интегрироваться в управляющее программное обеспечение GeViSoft компании GEUTEBRUCK (Аварийный запас)</t>
  </si>
  <si>
    <t>26.40.34.000.000.00.0796.000000000034</t>
  </si>
  <si>
    <t xml:space="preserve">Монитор </t>
  </si>
  <si>
    <t>жидкокристаллический, диагональ 40 дюймов, разрешение 1920*1080</t>
  </si>
  <si>
    <t xml:space="preserve">для системы видеоконференцсвязи </t>
  </si>
  <si>
    <t xml:space="preserve">Количество портов -1, разъем последовательного порта DB9 "папа"
</t>
  </si>
  <si>
    <t>май,июнь</t>
  </si>
  <si>
    <t>212 Т</t>
  </si>
  <si>
    <t>213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</si>
  <si>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</si>
  <si>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</si>
  <si>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</si>
  <si>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</si>
  <si>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</si>
  <si>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</si>
  <si>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</si>
  <si>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</si>
  <si>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</si>
  <si>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223 Т</t>
  </si>
  <si>
    <t>224 Т</t>
  </si>
  <si>
    <t>225 Т</t>
  </si>
  <si>
    <t>226 Т</t>
  </si>
  <si>
    <t>71.20.19.000.013.00.0999.000000000000</t>
  </si>
  <si>
    <t>Работы по проведению экспертиз/испытаний/тестирований</t>
  </si>
  <si>
    <t>Работы по проведению комплексной вневедомственной экспертизе рабочего проекта реконструкция участков вдольтрассового проезда нефтепровода Атасу-Алашанькоу</t>
  </si>
  <si>
    <t>Май</t>
  </si>
  <si>
    <t>100% Авансовый платеж.</t>
  </si>
  <si>
    <t>24-1 Р</t>
  </si>
  <si>
    <t>работы по установке (монтажу) программно- аппаратного комплекса "синхронный перевод" (для конференц-зала)</t>
  </si>
  <si>
    <t>май, июнь</t>
  </si>
  <si>
    <t>июль 2016 года -
апрель 2017 года</t>
  </si>
  <si>
    <t>5-2 Р</t>
  </si>
  <si>
    <t>июнь 2016 - июнь 2017</t>
  </si>
  <si>
    <t>130-4 У</t>
  </si>
  <si>
    <t>май 2016 - апрель 2017</t>
  </si>
  <si>
    <t>Июнь  - Декабрь</t>
  </si>
  <si>
    <t xml:space="preserve"> Июнь, Июль</t>
  </si>
  <si>
    <t>Июль  - Декабрь</t>
  </si>
  <si>
    <t>25-1 Р</t>
  </si>
  <si>
    <t>Июнь, Июль</t>
  </si>
  <si>
    <t>Июль-Декабрь</t>
  </si>
  <si>
    <t>2-3 Р</t>
  </si>
  <si>
    <t>6,11,14</t>
  </si>
  <si>
    <t>Воздуховыпускной и дренажный шаровый кран DN 1", class 900, 
NPT 1"-11,5
Материал: LF2/нержавеющая сталь
Тип привода: ручной
Рабочая среда: нефть
Температура окружающей среды: – 40 +45  С°</t>
  </si>
  <si>
    <t>июнь, июль, август</t>
  </si>
  <si>
    <t>в течение 120 календарных дней с даты подписания сторонами договора</t>
  </si>
  <si>
    <t>60-1 Т</t>
  </si>
  <si>
    <t>Воздуховыпускной и дренажный шаровый кран    DN 1", class 600, 
NPT 1"-11,5
Материал: LF2/нержавеющая сталь
Тип привода: ручной
Рабочая среда: нефть
Температура окружающей среды:  – 40 +45 С°</t>
  </si>
  <si>
    <t>61-1 Т</t>
  </si>
  <si>
    <t>73-1 Т</t>
  </si>
  <si>
    <t>74-1 Т</t>
  </si>
  <si>
    <t>8,15,22</t>
  </si>
  <si>
    <t>июль, август</t>
  </si>
  <si>
    <t>174-1 Т</t>
  </si>
  <si>
    <t>175-1 Т</t>
  </si>
  <si>
    <t>176-1 Т</t>
  </si>
  <si>
    <t>25.73.40.190.002.00.0796.000000000000</t>
  </si>
  <si>
    <t>Рулетка</t>
  </si>
  <si>
    <t>длина 5 м</t>
  </si>
  <si>
    <t>Для производственного персонала</t>
  </si>
  <si>
    <t>25.91.11.000.000.00.0796.000000000002</t>
  </si>
  <si>
    <t>Контейнер</t>
  </si>
  <si>
    <t>для хранения продуктов питания, металлический</t>
  </si>
  <si>
    <t>Объем 1,5 кг. (для производственного персонала)</t>
  </si>
  <si>
    <t>32.99.59.600.002.00.0796.000000000003</t>
  </si>
  <si>
    <t>Термос</t>
  </si>
  <si>
    <t>металлический, бытовой, объем 3 л</t>
  </si>
  <si>
    <t>Для пищи (для производственного персонала)</t>
  </si>
  <si>
    <t>32.99.59.600.002.00.0796.000000000001</t>
  </si>
  <si>
    <t>металлический, бытовой, объем более 0,75 л</t>
  </si>
  <si>
    <t>Для чая 1л. (для производственного персонала)</t>
  </si>
  <si>
    <t>28.94.21.300.005.00.0796.000000000000</t>
  </si>
  <si>
    <t>гладильная</t>
  </si>
  <si>
    <t>27.51.23.730.000.00.0796.000000000000</t>
  </si>
  <si>
    <t>Электроутюг</t>
  </si>
  <si>
    <t>с пароувлажнением, подошва из титана</t>
  </si>
  <si>
    <t>13.92.12.530.002.00.0839.000000000005</t>
  </si>
  <si>
    <t>Комплект постельного белья</t>
  </si>
  <si>
    <t>из хлопка, двуспальный, состоит из одного пододеяльника,одной простыни, четырех наволочек, плотность плетения высокая (85-120 нитей/см2), ГОСТ 31307-2005</t>
  </si>
  <si>
    <t>32.99.59.900.010.00.0796.000000000000</t>
  </si>
  <si>
    <t>Флагшток</t>
  </si>
  <si>
    <t>металлический</t>
  </si>
  <si>
    <t>С логотипом</t>
  </si>
  <si>
    <t>58.11.16.000.000.00.0796.000000000001</t>
  </si>
  <si>
    <t>Карта</t>
  </si>
  <si>
    <t>географическая</t>
  </si>
  <si>
    <t>Карта Республики Казахстан</t>
  </si>
  <si>
    <t>58.11.16.000.000.00.0796.000000000009</t>
  </si>
  <si>
    <t>схема магистральных трубопроводов</t>
  </si>
  <si>
    <t>по Республике Казахстан</t>
  </si>
  <si>
    <t>31.03.12.900.000.01.0796.000000000001</t>
  </si>
  <si>
    <t>Матрац</t>
  </si>
  <si>
    <t>ортопедический, пружинные матрацы с памятью, полиуретановый</t>
  </si>
  <si>
    <t>200*120*20 см. (для производственного персонала)</t>
  </si>
  <si>
    <t>13.92.14.300.006.01.0796.000000000007</t>
  </si>
  <si>
    <t>Полотенце</t>
  </si>
  <si>
    <t>туалетное, из махровой ткани, размер 50*70 см, ГОСТ 11027-80</t>
  </si>
  <si>
    <t>13.92.24.931.000.00.0796.000000000000</t>
  </si>
  <si>
    <t>Одеяло</t>
  </si>
  <si>
    <t>пуховое, размер 150*200 см, полуторное, ГОСТ 30332-95</t>
  </si>
  <si>
    <t>13.92.16.900.001.01.0796.000000000022</t>
  </si>
  <si>
    <t>Покрывало</t>
  </si>
  <si>
    <t>спальное, жаккардовое, размер 128х205см</t>
  </si>
  <si>
    <t>13.92.24.932.000.01.0796.000000000000</t>
  </si>
  <si>
    <t>Подушка</t>
  </si>
  <si>
    <t>спальная, с верхом из хлопчатобумажных тканей, пухо-перьевой наполнитель, размер 70*70 см, ГОСТ 30332-95</t>
  </si>
  <si>
    <t>22.29.23.700.007.00.0796.000000000000</t>
  </si>
  <si>
    <t>Вешалка-плечики</t>
  </si>
  <si>
    <t>пластмассовая</t>
  </si>
  <si>
    <t>31.01.12.500.002.00.0796.000000000005</t>
  </si>
  <si>
    <t>Вешалка</t>
  </si>
  <si>
    <t>стоячая на 3-х ножках, металлическая, для одежды</t>
  </si>
  <si>
    <t>227 Т</t>
  </si>
  <si>
    <t>228 Т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</si>
  <si>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</si>
  <si>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</si>
  <si>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</si>
  <si>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</si>
  <si>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</si>
  <si>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</si>
  <si>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</si>
  <si>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</si>
  <si>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</si>
  <si>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</si>
  <si>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</si>
  <si>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</si>
  <si>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</si>
  <si>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</si>
  <si>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243 Т</t>
  </si>
  <si>
    <t>С изменениями и дополнениями от  01.06.16г. №15Т/78</t>
  </si>
  <si>
    <t>август, сентябрь</t>
  </si>
  <si>
    <t>октябрь, ноябрь</t>
  </si>
  <si>
    <t>106-1 Т</t>
  </si>
  <si>
    <t>107-1 Т</t>
  </si>
  <si>
    <t>109-1 Т</t>
  </si>
  <si>
    <t>110-1 Т</t>
  </si>
  <si>
    <t>111-1 Т</t>
  </si>
  <si>
    <t>112-1 Т</t>
  </si>
  <si>
    <t>113-1 Т</t>
  </si>
  <si>
    <t>8,14,15,22</t>
  </si>
  <si>
    <t>сентябрь, октябрь</t>
  </si>
  <si>
    <t>В течение 30 календарных дней, после подписания договора</t>
  </si>
  <si>
    <t>117-1 Т</t>
  </si>
  <si>
    <t>118-1 Т</t>
  </si>
  <si>
    <t>181-1 Т</t>
  </si>
  <si>
    <t>182-1 Т</t>
  </si>
  <si>
    <t>июль, декабрь (по заявке)</t>
  </si>
  <si>
    <t>июнь, июль</t>
  </si>
  <si>
    <t>183-1 Т</t>
  </si>
  <si>
    <t>184-1 Т</t>
  </si>
  <si>
    <t>185-1 Т</t>
  </si>
  <si>
    <t>186-1 Т</t>
  </si>
  <si>
    <t>187-1 Т</t>
  </si>
  <si>
    <t>188-1 Т</t>
  </si>
  <si>
    <t>189-1 Т</t>
  </si>
  <si>
    <t>190-1 Т</t>
  </si>
  <si>
    <t>191-1 Т</t>
  </si>
  <si>
    <t>192-1 Т</t>
  </si>
  <si>
    <t>193-1 Т</t>
  </si>
  <si>
    <t>194-1 Т</t>
  </si>
  <si>
    <t>195-1 Т</t>
  </si>
  <si>
    <t>196-1 Т</t>
  </si>
  <si>
    <t>197-1 Т</t>
  </si>
  <si>
    <t>11</t>
  </si>
  <si>
    <t xml:space="preserve"> июнь</t>
  </si>
  <si>
    <t>115-2 У</t>
  </si>
  <si>
    <t>6, 8,11,15,19,20,21,22</t>
  </si>
  <si>
    <t xml:space="preserve"> ТМ(Г)160-10/6 У1  Напряжение в обмотках: ВН 10кВ, НН 6кВ. Номинальный ток в обмотках: ВН 9,24А, НН 15,4А. Группа соединения: Y/Yн-0.  Напряжение короткого замыкания: 4,5%.  (аварийный запас)</t>
  </si>
  <si>
    <t>59-1 Т</t>
  </si>
  <si>
    <t xml:space="preserve"> 6,11,19,20,21</t>
  </si>
  <si>
    <t>циркуляционный с сухим ротором, с фланцевым соединением, подача Q =85,7 м3, напор H = 29,8 м (аварийный запас)</t>
  </si>
  <si>
    <t>97-1Т</t>
  </si>
  <si>
    <t xml:space="preserve"> 6, 11,12</t>
  </si>
  <si>
    <t>License/GSC/Streaming   для активации функции передачи видеопотока (аварийный запас)</t>
  </si>
  <si>
    <t>221-1 Т</t>
  </si>
  <si>
    <t xml:space="preserve"> 26.51.52.700.003.00.0796.000000000007</t>
  </si>
  <si>
    <t xml:space="preserve">Мановакуумметр </t>
  </si>
  <si>
    <t xml:space="preserve">  коррозионностойкий   </t>
  </si>
  <si>
    <t>диапазон измерений избыточного давления, разряжения:-0,1 -0,2 МПа; номинальный размер корпуса: 160 мм.                      (аварийный запас)</t>
  </si>
  <si>
    <t>г. Алматы, пр. Абая, 109В</t>
  </si>
  <si>
    <t>26.51.52.700.002.00.0796.000000000358</t>
  </si>
  <si>
    <t xml:space="preserve">манометр </t>
  </si>
  <si>
    <t>технический, диаметр корпуса 160 мм, класс точности 1,6, диапазон показаний 0-100</t>
  </si>
  <si>
    <t>диапазон измерений избыточного давления: 0-0,4 МПа;                               измеряемая среда - нефть. (аварийный запас)</t>
  </si>
  <si>
    <t>26.51.52.700.002.00.0796.000000000079</t>
  </si>
  <si>
    <t>манометр</t>
  </si>
  <si>
    <t>технический, для измерения избыточного и вакуумметрического постоянного и переменного давления некристаллизующихся жидкостей, газа и пара, диаметр  корпуса 100 мм, класс точности 1, диапазон показаний 0-1, ГОСТ 2405-88</t>
  </si>
  <si>
    <t>26.51.52.750.000.00.0796.000000000020</t>
  </si>
  <si>
    <t>технический, диаметр корпуса 100 мм, класс точности 1, диапазон показаний 0-10</t>
  </si>
  <si>
    <t xml:space="preserve">измеряемый параметр: избыточное давление; измеряемая среда: вода;          (аварийный запас) </t>
  </si>
  <si>
    <t>26.51.52.700.002.00.0796.000000000320</t>
  </si>
  <si>
    <t>диаметр корпуса 160 мм, класс точности 1, диапазон показаний 0-10</t>
  </si>
  <si>
    <t>26.51.52.700.002.00.0796.000000000321</t>
  </si>
  <si>
    <t>диаметр корпуса 160 мм, класс точности 1, диапазон показаний 0-4</t>
  </si>
  <si>
    <t>измеряемый параметр: избыточное давление; измеряемая среда: нефть;         (аварийный запас)</t>
  </si>
  <si>
    <t>26.51.52.750.000.00.0796.000000000010</t>
  </si>
  <si>
    <t>технический, диаметр корпуса 160 мм, класс точности 1, диапазон показаний 0-100</t>
  </si>
  <si>
    <t xml:space="preserve"> измеряемый параметр: избыточное давление; измеряемая среда: нефть;        (аварийный запас) </t>
  </si>
  <si>
    <t>26.51.53.100.004.00.0796.000000000003</t>
  </si>
  <si>
    <t xml:space="preserve">Газоанализатор </t>
  </si>
  <si>
    <t>для определения содержания углекислого газа</t>
  </si>
  <si>
    <t>28.92.61.300.110.00.0796.000000000000</t>
  </si>
  <si>
    <t>Датчик вибрации</t>
  </si>
  <si>
    <t>для насосного агрегата</t>
  </si>
  <si>
    <t xml:space="preserve">Диапазон измерения: 0-25 мм/с
Выходной сигнал: 4...20 мА пропорциональный виброскорости.
Частотный диапазон: от 2 до 1500 Гц (стандартный вибропреобразователь виброскорости без дополнительного корпуса)      (аварийный запас)  
</t>
  </si>
  <si>
    <t>26.51.12.590.013.00.0796.000000000003</t>
  </si>
  <si>
    <t xml:space="preserve">Уровнемер </t>
  </si>
  <si>
    <t>радарный</t>
  </si>
  <si>
    <t>диапазон давления: от -1 до +40 бар; микроимпульсный принцип измерения жидких продуктов                                  (аварийный запас)</t>
  </si>
  <si>
    <t>26.51.43.590.005.00.0796.000000000000</t>
  </si>
  <si>
    <t>Преобразователь</t>
  </si>
  <si>
    <t>измерительный, напряжение переменного тока, ГОСТ 28167-98</t>
  </si>
  <si>
    <t xml:space="preserve">рабочий диапазон температур: от -30ºС до +60º степень защиты: IP65 диапазон измерений:  0-500 В                   (аварийный запас)  </t>
  </si>
  <si>
    <t>26.20.30.300.000.00.0796.000000000001</t>
  </si>
  <si>
    <t>KVM-переключатель</t>
  </si>
  <si>
    <t xml:space="preserve">порты USB/PS/2/VGA, количество подключений до 8 компьютеров/серверов </t>
  </si>
  <si>
    <t>переключатель восьмипортовый; рабочее напряжение 100 - 240 В переменного тока: частота: 50-60 Гц                                            (аварийный запас)</t>
  </si>
  <si>
    <t xml:space="preserve">27.20.11.900.003.00.0796.000000000006 </t>
  </si>
  <si>
    <t xml:space="preserve"> тип: 2/3 АА, элемент питания литиевый; напряжение 3 В; рабочий диапазон температур: -40С до +85С                               (аварийный запас)</t>
  </si>
  <si>
    <t>26.20.21.300.002.00.0796.000000000219</t>
  </si>
  <si>
    <t xml:space="preserve"> Диск  жесткий </t>
  </si>
  <si>
    <t>размер 3,5", интерфейс SATA 3 ГГц/с, объем буфера 16 Мб, количество оборотов шпинделя 7200 об/м, емкость 1 Тб</t>
  </si>
  <si>
    <t xml:space="preserve">для массива хранения данных  (аварийный запас)   </t>
  </si>
  <si>
    <t>26.20.40.000.112.00.0796.000000000005</t>
  </si>
  <si>
    <t>для обеспечения напряжения постоянного тока</t>
  </si>
  <si>
    <t xml:space="preserve">максимальный выходной ток: 1500 мА, выходное напряжение: 12 В; рабочее напряжение: 220 В; габариные размеры 88х32х70 мм                 (аварийный запас)  </t>
  </si>
  <si>
    <t>для массива хранения данных   (аварийный запас)</t>
  </si>
  <si>
    <t xml:space="preserve">8 Гб/с Fibre Channel
24 порта
общая пропускная способность коммутаторов: 384 Гб/с             (аварийный запас)  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</si>
  <si>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</si>
  <si>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</si>
  <si>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 xml:space="preserve">Процессор:Intel Xeon E5-2640 v3 2.6GHz,20M Cache,8.00GT/s QPI,Turbo,HT, 8C/16T (90W) Max Mem 1866MHz                     (аварийный запас) </t>
  </si>
  <si>
    <r>
      <t xml:space="preserve"> диапазон измерений: 0 -0,6 МПа; измеряемый параметр: избыточное давление; измеряемая среда: нефть;</t>
    </r>
    <r>
      <rPr>
        <sz val="10"/>
        <color rgb="FFFF0000"/>
        <rFont val="Times New Roman"/>
        <family val="1"/>
        <charset val="204"/>
      </rPr>
      <t xml:space="preserve">         </t>
    </r>
    <r>
      <rPr>
        <sz val="10"/>
        <rFont val="Times New Roman"/>
        <family val="1"/>
        <charset val="204"/>
      </rPr>
      <t>(аварийный запас)</t>
    </r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</si>
  <si>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</si>
  <si>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</si>
  <si>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</si>
  <si>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</si>
  <si>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</si>
  <si>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</si>
  <si>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</si>
  <si>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</si>
  <si>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</si>
  <si>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253 Т</t>
  </si>
  <si>
    <t>254 Т</t>
  </si>
  <si>
    <t>255 Т</t>
  </si>
  <si>
    <t>256 Т</t>
  </si>
  <si>
    <t>257 Т</t>
  </si>
  <si>
    <t>258 Т</t>
  </si>
  <si>
    <t>259 Т</t>
  </si>
  <si>
    <t>260 Т</t>
  </si>
  <si>
    <t>261 Т</t>
  </si>
  <si>
    <t>Работы по проведению комплексной вневедомственной экспертизе рабочего проекта реконструкция вдольтрассовой ВЛ-10кВ на участке 125,63-149,45 км МН Кенкияк-Кумколь</t>
  </si>
  <si>
    <t>Октябрь, Ноябрь</t>
  </si>
  <si>
    <t>Ноябрь-Декабрь</t>
  </si>
  <si>
    <t>100%  Авансовый платеж.</t>
  </si>
  <si>
    <t>Работы по проведению комплексной вневедомственной экспертизе рабочего проекта реконструкцию оборудования ГНПС Кенкияк</t>
  </si>
  <si>
    <t>42.11.20.335.012.00.0999.000000000000</t>
  </si>
  <si>
    <t>Работы по содержанию автомобильных дорог</t>
  </si>
  <si>
    <t>Работы по содержанию вдольтрассовых проездов и подъездных путей к объектам магистрального нефтепровода Атасу-Алашанькоу в Карагандинской области</t>
  </si>
  <si>
    <t>Июнь,Июль</t>
  </si>
  <si>
    <t>Карагандинсая область</t>
  </si>
  <si>
    <t>Июль 2016 -Июнь 2017</t>
  </si>
  <si>
    <t>0% Авансовый платеж. Оставшаяся часть, ежемесячно  в течение 20 рабочих дней с момента подписания акта выполненных работ</t>
  </si>
  <si>
    <t>Работы по содержанию вдольтрассовых проездов и подъездных путей к объектам магистрального нефтепровода Атасу-Алашанькоу в Восточно-Казахстанской области</t>
  </si>
  <si>
    <t>Работы по содержанию вдольтрассовых проездов и подъездных путей к объектам магистрального нефтепровода Атасу-Алашанькоу в Алматинской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</si>
  <si>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Кызылординской области</t>
  </si>
  <si>
    <t>Работы по содержанию вдольтрассовых проездов и подъездных путей к объектам магистрального нефтепровода Кенкияк-Кумколь в Актюбинской области</t>
  </si>
  <si>
    <t>27 Р</t>
  </si>
  <si>
    <t>28 Р</t>
  </si>
  <si>
    <t>29 Р</t>
  </si>
  <si>
    <t>30 Р</t>
  </si>
  <si>
    <t>31 Р</t>
  </si>
  <si>
    <t>32 Р</t>
  </si>
  <si>
    <t>33 Р</t>
  </si>
  <si>
    <t>С изменениями и дополнениями от  08.06.16г. №15Т/82</t>
  </si>
  <si>
    <t>108-1 Т</t>
  </si>
  <si>
    <t>27.12.10.900.010.00.0839.000000000000</t>
  </si>
  <si>
    <t>Высоковольтный, вакуумный</t>
  </si>
  <si>
    <t>Колонковый вакуумный выключатель наружной установки 40,5 кВ</t>
  </si>
  <si>
    <t>Июль, август</t>
  </si>
  <si>
    <t>EXW</t>
  </si>
  <si>
    <t>262 Т</t>
  </si>
  <si>
    <t>Август-
сентябрь</t>
  </si>
  <si>
    <t>Приказ от  20.01.16г. №15Т/4</t>
  </si>
  <si>
    <t>14.19.12.110.000.00.0839.000000000000</t>
  </si>
  <si>
    <t>Костюм</t>
  </si>
  <si>
    <t>мужской, спортивный, трикотажный, из хлопчатобумажной пряжи, ГОСТ 31410-2009</t>
  </si>
  <si>
    <t xml:space="preserve">июнь </t>
  </si>
  <si>
    <t>15.20.29.500.000.00.0715.000000000002</t>
  </si>
  <si>
    <t>Кроссовки</t>
  </si>
  <si>
    <t>мужские, из натуральной кожи, спортивные, летние, ГОСТ 26167-2005</t>
  </si>
  <si>
    <t>14.14.30.100.001.00.0839.000000000000</t>
  </si>
  <si>
    <t>Майка с шортами</t>
  </si>
  <si>
    <t>мужская, трикотажные, из хлопчатобумажной пряжи, ГОСТ 31408-2009</t>
  </si>
  <si>
    <t>Профессиональная игровая, для волейбола, баскетбола, футбола и бега</t>
  </si>
  <si>
    <t>14.31.10.900.001.00.0715.000000000000</t>
  </si>
  <si>
    <t>Гетры</t>
  </si>
  <si>
    <t>спортивные, из хлопчатобумажной пряжи, ГОСТ 8541-94</t>
  </si>
  <si>
    <t>15.20.21.000.005.00.0715.000000000000</t>
  </si>
  <si>
    <t>Бутсы</t>
  </si>
  <si>
    <t>мужские, для футбола, из кожи</t>
  </si>
  <si>
    <t>263 Т</t>
  </si>
  <si>
    <t>264 Т</t>
  </si>
  <si>
    <t>265 Т</t>
  </si>
  <si>
    <t>266 Т</t>
  </si>
  <si>
    <t>267 Т</t>
  </si>
  <si>
    <t>268 Т</t>
  </si>
  <si>
    <t>269 Т</t>
  </si>
  <si>
    <t>0%  авансовый платеж. По факту поставки товара</t>
  </si>
  <si>
    <t>29-1 Т</t>
  </si>
  <si>
    <t>Сентябрь,Октябрь</t>
  </si>
  <si>
    <t>30-1 Т</t>
  </si>
  <si>
    <t>105-1 Т</t>
  </si>
  <si>
    <t>106-2 Т</t>
  </si>
  <si>
    <t>107-2 Т</t>
  </si>
  <si>
    <t>108-2 Т</t>
  </si>
  <si>
    <t>109-2 Т</t>
  </si>
  <si>
    <t>110-2 Т</t>
  </si>
  <si>
    <t>111-2 Т</t>
  </si>
  <si>
    <t>112-2 Т</t>
  </si>
  <si>
    <t>113-2 Т</t>
  </si>
  <si>
    <t>114-1 Т</t>
  </si>
  <si>
    <t>115-1 Т</t>
  </si>
  <si>
    <t>октябрь,ноябрь</t>
  </si>
  <si>
    <t>116-1 Т</t>
  </si>
  <si>
    <t>173-1 Т</t>
  </si>
  <si>
    <t>177-1 Т</t>
  </si>
  <si>
    <t>178-1 Т</t>
  </si>
  <si>
    <t>179-1 Т</t>
  </si>
  <si>
    <t>180-1 Т</t>
  </si>
  <si>
    <t>183-2 Т</t>
  </si>
  <si>
    <t>июль- декабрь (по заявке)</t>
  </si>
  <si>
    <t>184-2 Т</t>
  </si>
  <si>
    <t>185-2 Т</t>
  </si>
  <si>
    <t>186-2 Т</t>
  </si>
  <si>
    <t>187-2 Т</t>
  </si>
  <si>
    <t>188-2 Т</t>
  </si>
  <si>
    <t>189-2 Т</t>
  </si>
  <si>
    <t>190-2 Т</t>
  </si>
  <si>
    <t>191-2 Т</t>
  </si>
  <si>
    <t>192-2 Т</t>
  </si>
  <si>
    <t>193-2 Т</t>
  </si>
  <si>
    <t>194-2 Т</t>
  </si>
  <si>
    <t>195-2 Т</t>
  </si>
  <si>
    <t>196-2 Т</t>
  </si>
  <si>
    <t>197-2 Т</t>
  </si>
  <si>
    <t>14-2 Р</t>
  </si>
  <si>
    <t>22-1 Р</t>
  </si>
  <si>
    <t>106-1 У</t>
  </si>
  <si>
    <t>107-1 У</t>
  </si>
  <si>
    <t>111-1 У</t>
  </si>
  <si>
    <t>112-1 У</t>
  </si>
  <si>
    <t>113-1 У</t>
  </si>
  <si>
    <t>117-1 У</t>
  </si>
  <si>
    <t>118-1 У</t>
  </si>
  <si>
    <t>119-1 У</t>
  </si>
  <si>
    <t>120-1 У</t>
  </si>
  <si>
    <t>Сентябрь, Октябрь</t>
  </si>
  <si>
    <t>121-1 У</t>
  </si>
  <si>
    <t>124-1 У</t>
  </si>
  <si>
    <t>134 -1У</t>
  </si>
  <si>
    <t>138-1 У</t>
  </si>
  <si>
    <t>139-1У</t>
  </si>
  <si>
    <t>140-2 У</t>
  </si>
  <si>
    <t>123-1 У</t>
  </si>
  <si>
    <t>С  дополнениями от  17.06.16г. №15Т/84</t>
  </si>
  <si>
    <t>С изменениями от  17.06.16г. №15Т/85</t>
  </si>
  <si>
    <t>42.11.20.335.006.00.0999.000000000000</t>
  </si>
  <si>
    <t>Работы по реконструкции автомобильной дороги</t>
  </si>
  <si>
    <t>Работы по реконструкции участков вдольтрассового проезда магистрального нефтепровода «Атасу-Алашанькоу» км 328 – км 340</t>
  </si>
  <si>
    <t>Июль, Август</t>
  </si>
  <si>
    <t>Карагандинская области</t>
  </si>
  <si>
    <t>Август-декабрь</t>
  </si>
  <si>
    <t xml:space="preserve">30% Авансовый платеж.  Ежемесячно по факту выполненных работ </t>
  </si>
  <si>
    <t>34 Р</t>
  </si>
  <si>
    <t>Авторский надзор за 
работами по реконструкции участков вдольтрассового проезда магистрального нефтепровода «Атасу-Алашанькоу» км 328 – км 340</t>
  </si>
  <si>
    <t xml:space="preserve">0% Авансовый платеж.  Ежемесячно по факту оказанных услуг </t>
  </si>
  <si>
    <t>Технический надзор за 
работами по реконструкции участков вдольтрассового проезда магистрального нефтепровода «Атасу-Алашанькоу» км 328 – км 340</t>
  </si>
  <si>
    <t>142 У</t>
  </si>
  <si>
    <t>143 У</t>
  </si>
  <si>
    <t>июнь,июль</t>
  </si>
  <si>
    <t>август-декабрь</t>
  </si>
  <si>
    <t>134 -2У</t>
  </si>
  <si>
    <t xml:space="preserve">7, 11, 14, 20, 21 </t>
  </si>
  <si>
    <t>сентябрь-декабрь</t>
  </si>
  <si>
    <t>106-2 У</t>
  </si>
  <si>
    <t xml:space="preserve">3, 4, 5, 6, 7, 14, 20, 21 </t>
  </si>
  <si>
    <t>69.20.22.000.001.00.0777.000000000000</t>
  </si>
  <si>
    <t>Услуги по осуществлению проверки/обзору/анализу по налогам</t>
  </si>
  <si>
    <t>Услуга по проведению налогового обзора правильности, своевременности и полноты исчисления налогов за 2015 год</t>
  </si>
  <si>
    <t>107-2 У</t>
  </si>
  <si>
    <t>апрель, май</t>
  </si>
  <si>
    <t>в течение 60 календарных дней с даты подписания сторонами договора</t>
  </si>
  <si>
    <t>51-2 Т</t>
  </si>
  <si>
    <t>55-2 Т</t>
  </si>
  <si>
    <t>cстандартная отключающая способность ICU=55KA/415 V AC 3-полюса</t>
  </si>
  <si>
    <t>64-2 Т</t>
  </si>
  <si>
    <t>7,11,14,19,20,21</t>
  </si>
  <si>
    <t>в течение 90 календарных дней с даты подписания сторонами договора</t>
  </si>
  <si>
    <t>69-1 Т</t>
  </si>
  <si>
    <t>98-1 Т</t>
  </si>
  <si>
    <t xml:space="preserve"> подписка  на журналы:                                1.ТЭК России Нефтегазодобывающая и нефтеперерабатывающая промышленность                           2. Трубопроводный транспорт теория и практика 3. Нефть  и газ Казахстана-Oil&amp;Gas of Kazakhstan</t>
  </si>
  <si>
    <t>144 У</t>
  </si>
  <si>
    <t>19,20,21</t>
  </si>
  <si>
    <t>177-2 Т</t>
  </si>
  <si>
    <t>178-2 Т</t>
  </si>
  <si>
    <t>20.59.41.990.002.24.0166.000000000000</t>
  </si>
  <si>
    <t>Смазка</t>
  </si>
  <si>
    <t>синтетическая, на основе силиконов</t>
  </si>
  <si>
    <t>Mokveld XP-Grease для  регулятора давления  (аварийный запас)</t>
  </si>
  <si>
    <t>июль, август, сентябрь</t>
  </si>
  <si>
    <t>до 30.11.2016</t>
  </si>
  <si>
    <t>166</t>
  </si>
  <si>
    <t>кг</t>
  </si>
  <si>
    <t>22.19.73.100.010.00.0839.000000000000</t>
  </si>
  <si>
    <t>Комплект резино-технических изделий</t>
  </si>
  <si>
    <t>ремонтный</t>
  </si>
  <si>
    <t>для  регулятора давления (аварийный запас)</t>
  </si>
  <si>
    <t>28.14.20.000.015.00.0796.000000000004</t>
  </si>
  <si>
    <t>Прокладка</t>
  </si>
  <si>
    <t>спирально-навитая, межфланцевая</t>
  </si>
  <si>
    <t>RZD-RQX 20" ANSI600 для  регулятора давления (аварийный запас)</t>
  </si>
  <si>
    <t>Дистанционно управляемая купольная камера, высокого разрешения, с чувствительным элементом 1/4", „день/ночь", предназначенная для наружной установки во всепогодном защитном кожухе. (аварийный запас)</t>
  </si>
  <si>
    <t>Карагандинская область, п. Агадырь, НПС 8</t>
  </si>
  <si>
    <t>для клапан сброса давления с азотным приводом WHXY41F/Y-300lb 10”  (аварийный запас)</t>
  </si>
  <si>
    <t>28.13.14.100.000.01.0839.000000000000</t>
  </si>
  <si>
    <t xml:space="preserve"> погружной, тип ЭЦВ</t>
  </si>
  <si>
    <t>Подача: Q=1.8 м3/ч., Напор: Н=83 м., Сила тока: 3,2А., Электродвигатель: 1,1 кВт., V=3~400, Промышленная частота f-50 (аварийный запас)</t>
  </si>
  <si>
    <t xml:space="preserve"> 839</t>
  </si>
  <si>
    <t>22.19.20.300.000.00.0796.000000000050</t>
  </si>
  <si>
    <t xml:space="preserve">Кольцо </t>
  </si>
  <si>
    <t>уплотнительное, резиновое, к фильтру грязеуловителю</t>
  </si>
  <si>
    <t>НВР WS1,2х2,0-5/1 (аварийный запас)</t>
  </si>
  <si>
    <t>270 Т</t>
  </si>
  <si>
    <t>271 Т</t>
  </si>
  <si>
    <t>272 Т</t>
  </si>
  <si>
    <t>273 Т</t>
  </si>
  <si>
    <t>274 Т</t>
  </si>
  <si>
    <t>275 Т</t>
  </si>
  <si>
    <t>276 Т</t>
  </si>
  <si>
    <t>277 Т</t>
  </si>
  <si>
    <t>68.31.16.200.000.00.0777.000000000000</t>
  </si>
  <si>
    <t>Услуги по оценке имущества</t>
  </si>
  <si>
    <t>Комплекс услуг по оценке имущества</t>
  </si>
  <si>
    <t>оценка волоконно – оптического кабеля</t>
  </si>
  <si>
    <t>145 У</t>
  </si>
  <si>
    <t>С изменениями и дополнениями от 24.06.16г. №15Т/90</t>
  </si>
  <si>
    <t>С изменениями от  04.07.16г. №15Т/96</t>
  </si>
  <si>
    <t>87-2 Т</t>
  </si>
  <si>
    <t>88-2 Т</t>
  </si>
  <si>
    <t>6,8,11,14,15,20,21</t>
  </si>
  <si>
    <t>125-2 У</t>
  </si>
  <si>
    <t>переподготовка работников</t>
  </si>
  <si>
    <t>июль- август</t>
  </si>
  <si>
    <t>предоплата-50 %</t>
  </si>
  <si>
    <t>126-2 У</t>
  </si>
  <si>
    <t>сентябрь- декабрь</t>
  </si>
  <si>
    <t>6,11,14,20,21</t>
  </si>
  <si>
    <t>127-1 У</t>
  </si>
  <si>
    <t xml:space="preserve">повышение квалификации работников </t>
  </si>
  <si>
    <t>сентябрь- ноябрь</t>
  </si>
  <si>
    <t>128-2 У</t>
  </si>
  <si>
    <t>С  дополнениями от  04.07.16г. №15Т/97</t>
  </si>
  <si>
    <t>62.01.11.900.006.00.0999.000000000000</t>
  </si>
  <si>
    <t>Работы по созданию (разработке) информационной системы</t>
  </si>
  <si>
    <t>Работа по созданию (разработке) веб-сайта Товарищества</t>
  </si>
  <si>
    <t>35 Р</t>
  </si>
  <si>
    <t>63.11.12.000.000.00.0777.000000000000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</si>
  <si>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</si>
  <si>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</si>
  <si>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146 У</t>
  </si>
  <si>
    <t>С  дополнениями от  07.07.16г. №15Т/100</t>
  </si>
  <si>
    <t>Курс повышения квалификации (для бухгалтеров)</t>
  </si>
  <si>
    <t>август - декабрь</t>
  </si>
  <si>
    <t>Новеллы Нового трудового кодекса РК</t>
  </si>
  <si>
    <t>Правила закупок товаров, работ и услуг АО "Самрук-Казына"</t>
  </si>
  <si>
    <t xml:space="preserve">июль </t>
  </si>
  <si>
    <t>Электронный архив. Организация хранения электронных документов</t>
  </si>
  <si>
    <t xml:space="preserve">июль, август </t>
  </si>
  <si>
    <t xml:space="preserve">Оценка достоверности финансовой отчетности </t>
  </si>
  <si>
    <t>Тайм менеджмент, управление временем</t>
  </si>
  <si>
    <t>ноябрь, декабрь</t>
  </si>
  <si>
    <t>Стратегия бизнеса и перевод стратегии на операционный уровень</t>
  </si>
  <si>
    <t>147 У</t>
  </si>
  <si>
    <t>148 У</t>
  </si>
  <si>
    <t>149 У</t>
  </si>
  <si>
    <t>150 У</t>
  </si>
  <si>
    <t>151 У</t>
  </si>
  <si>
    <t>152 У</t>
  </si>
  <si>
    <t>153 У</t>
  </si>
  <si>
    <t>RS-485 MODBUS RTU; HART, IP67              (аварийный запас МН Атасу-Алашанькоу)</t>
  </si>
  <si>
    <t>июнь -июль</t>
  </si>
  <si>
    <t>3,5,6,11</t>
  </si>
  <si>
    <t>26.51.53.100.004.00.0796.000000000006</t>
  </si>
  <si>
    <t>стационарный, инфракрасный, для определения окиси углеводородного газа</t>
  </si>
  <si>
    <t>диапазон обнаружения: 0-100% НКПР               (аварийный запас МН Атасу-Алашанькоу)</t>
  </si>
  <si>
    <t>251-1 Т</t>
  </si>
  <si>
    <t>11, 14, 19, 20, 21</t>
  </si>
  <si>
    <t>46-1 Т</t>
  </si>
  <si>
    <t>г. Барселона (Испания)</t>
  </si>
  <si>
    <t>114-1 У</t>
  </si>
  <si>
    <t xml:space="preserve"> 11, 12, 14. 15</t>
  </si>
  <si>
    <t>С изменениями от  18.07.16г. №15Т/104</t>
  </si>
  <si>
    <t>сентябрь - декабрь</t>
  </si>
  <si>
    <t>21-2 Р</t>
  </si>
  <si>
    <t>Август-Декабрь</t>
  </si>
  <si>
    <t>2-4 Р</t>
  </si>
  <si>
    <t>25-2 Р</t>
  </si>
  <si>
    <t>42.22.22.335.000.00.0999.000000000000</t>
  </si>
  <si>
    <t>Работы по ремонту/модернизации телекоммуникационного оборудования</t>
  </si>
  <si>
    <t>Работы по текущему ремонту оборудования системы SCADA МН Кенкияк-Кумколь</t>
  </si>
  <si>
    <t>Актюбинская, Кызылординская и Карагандинская области</t>
  </si>
  <si>
    <t>Разработка проектно-сметной документации по защите кранового узла №25 магистрального нефтепровода Атасу-Алашанькоу от подтопления</t>
  </si>
  <si>
    <t>36 Р</t>
  </si>
  <si>
    <t>37 Р</t>
  </si>
  <si>
    <t>6,11,12,14</t>
  </si>
  <si>
    <t xml:space="preserve">Матрица 1/5.8" CMOS; 2.5 Мп; Зум: оптический не  менее 30х, цифровой 100х-350х; LCD-дисплей не менее 2.5 "; Full HD </t>
  </si>
  <si>
    <t>в течение 30 рабочих дней с момента подписания договора</t>
  </si>
  <si>
    <t>214-1 Т</t>
  </si>
  <si>
    <t>С изменениями и дополнениями от 25.07.16г. №15Т/107</t>
  </si>
  <si>
    <t>33.12.19.200.000.00.0999.000000000000</t>
  </si>
  <si>
    <t>Работы по проведению градуировки и связанные с этим работы</t>
  </si>
  <si>
    <t>Работы по проведению градуировки резервуаров</t>
  </si>
  <si>
    <t>КНР, СУАР, г. Алашанькоу</t>
  </si>
  <si>
    <t>авансовый  платеж-0%, оплата в течение 20 рабочих дней с момента подписания акта выполненных работ</t>
  </si>
  <si>
    <t>38 Р</t>
  </si>
  <si>
    <t>74.90.20.000.052.00.0777.000000000000</t>
  </si>
  <si>
    <t>Услуги по проведению метрологической аттестации средств измерений</t>
  </si>
  <si>
    <t xml:space="preserve">Услуги по проведению метрологической аттестации резервуаров </t>
  </si>
  <si>
    <t xml:space="preserve">авансовый  платеж-100%, </t>
  </si>
  <si>
    <t>154 У</t>
  </si>
  <si>
    <t>Исп.: А. Маженова 8 727 330 97 05</t>
  </si>
  <si>
    <t>август, cентябрь</t>
  </si>
  <si>
    <t>октябрь-декабрь</t>
  </si>
  <si>
    <t>24-2 Р</t>
  </si>
  <si>
    <t>35-1 Р</t>
  </si>
  <si>
    <t>146-1 У</t>
  </si>
  <si>
    <t>177-3 Т</t>
  </si>
  <si>
    <t>178-3 Т</t>
  </si>
  <si>
    <t>112-2 У</t>
  </si>
  <si>
    <t>20, 21</t>
  </si>
  <si>
    <t>114-2 У</t>
  </si>
  <si>
    <t xml:space="preserve"> 11, 20, 21</t>
  </si>
  <si>
    <t>11,14,18,19</t>
  </si>
  <si>
    <t>259-1 Т</t>
  </si>
  <si>
    <t>С изменениями и дополнениями от 28.07.16г. №15Т/112</t>
  </si>
  <si>
    <t xml:space="preserve"> Август</t>
  </si>
  <si>
    <t>142-1 У</t>
  </si>
  <si>
    <t>С изменениями от  04.08.16г. №15Т/117</t>
  </si>
  <si>
    <t>143-1 У</t>
  </si>
  <si>
    <t>3,4,5,6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</si>
  <si>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</si>
  <si>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</si>
  <si>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</si>
  <si>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Комплексные работы  по  разработке информационной системы и внедрению процесса автоматизации  раздельного учета доходов, затрат и задействованных активов
</t>
  </si>
  <si>
    <t>14-3 Р</t>
  </si>
  <si>
    <t>Август</t>
  </si>
  <si>
    <t>29-1 Р</t>
  </si>
  <si>
    <t>7,11,14,22</t>
  </si>
  <si>
    <t>30-1 Р</t>
  </si>
  <si>
    <t>31-1 Р</t>
  </si>
  <si>
    <t>32-1 Р</t>
  </si>
  <si>
    <t>33-1 Р</t>
  </si>
  <si>
    <t>Разработка проектно-сметной документации по переносу кранового узла №25 магистрального нефтепровода Атасу-Алашанькоу для защиты от подтопления</t>
  </si>
  <si>
    <t>Август, 
сентябрь</t>
  </si>
  <si>
    <t>Сентябрь-декабрь</t>
  </si>
  <si>
    <t>37-1 Р</t>
  </si>
  <si>
    <t>до 20.12.2016</t>
  </si>
  <si>
    <t>270-1 Т</t>
  </si>
  <si>
    <t>271-1 Т</t>
  </si>
  <si>
    <t xml:space="preserve"> август, сентябрь</t>
  </si>
  <si>
    <t>272-1 Т</t>
  </si>
  <si>
    <t xml:space="preserve">Работы по разработке процедуры подготовки отчета о движении основных средств по исторической стоимости </t>
  </si>
  <si>
    <t>авансовый платеж - 0%, оплата услуг в течении 20 рабочих дней с даты подписания акта выполненых работ</t>
  </si>
  <si>
    <t>39 Р</t>
  </si>
  <si>
    <t>С изменениями и дополнениями от 10.08.16г. №15Т/118</t>
  </si>
  <si>
    <t>26.20.30.100.021.00.0796.000000000007</t>
  </si>
  <si>
    <t>Уничтожитель бумаги и дисков</t>
  </si>
  <si>
    <t>степень секретности 4, рабочая ширина резки частицы 4*32 мм, способ резки перекрёстная</t>
  </si>
  <si>
    <t>278 Т</t>
  </si>
  <si>
    <t>ОИН</t>
  </si>
  <si>
    <t>106-3 Т</t>
  </si>
  <si>
    <t>107-3 Т</t>
  </si>
  <si>
    <t>108-3 Т</t>
  </si>
  <si>
    <t>109-3 Т</t>
  </si>
  <si>
    <t>110-3 Т</t>
  </si>
  <si>
    <t>111-3 Т</t>
  </si>
  <si>
    <t>112-3 Т</t>
  </si>
  <si>
    <t>113-3 Т</t>
  </si>
  <si>
    <t>114-2 Т</t>
  </si>
  <si>
    <t>20.59.43.900.006.01.0796.000000000002</t>
  </si>
  <si>
    <t>Хладон</t>
  </si>
  <si>
    <t>227, газ, объем в баллоне 75-80 литра</t>
  </si>
  <si>
    <t xml:space="preserve">    
Газ: Хладон 227еа.           объем  баллона: 79,6 литров;                         Рабочее давление ,  МПа (кгс/см2) 6,4 (65); Пробное давление,  МПа (кгс/см2) 9,6 (98); Расчетное давление, МПа (кгс/см2) 15,3 (156);                          Диапазон рабочих температур,  от -50 до + 60;                               
(аварийный запас)</t>
  </si>
  <si>
    <t>в течение 60 календарных дней с даты подписания договора</t>
  </si>
  <si>
    <t>27.20.23.300.000.02.0796.000000000000</t>
  </si>
  <si>
    <t>для сервера, литий-ионный, напряжение 3,7 В, емкость 1000 мАч</t>
  </si>
  <si>
    <t xml:space="preserve">Размеры аккумулятора: 78*37*12 мм (допустимое отклонение ±3мм);
Применение: для сервера Dell PowerEdqe 2950  (аварийный запас)
</t>
  </si>
  <si>
    <t>27.20.11.900.003.00.0796.000000000005</t>
  </si>
  <si>
    <t>тип 1/2АА</t>
  </si>
  <si>
    <t xml:space="preserve">Напряжение батарейки: 3.6 Вольт;
Размеры батарейки (мм):14,5*25;
Ёмкость: 1200 мА/ч;
Применение: для модуля Ethernet ABB E1 813F (аварийный запас)
</t>
  </si>
  <si>
    <t>27.20.11.900.001.00.0796.000000000001</t>
  </si>
  <si>
    <t>Батарея</t>
  </si>
  <si>
    <t>свинцово-кислотная, аккумуляторная, напряжение 12 В, емкость 80 А/ч</t>
  </si>
  <si>
    <t xml:space="preserve">Размеры батареи (мм): 344*177*230
Применение:  для UPS SOCOMEC Sicon MASTERYS IP 10kVA (аварийный запас)
</t>
  </si>
  <si>
    <t>26.20.21.900.000.00.0796.000000000017</t>
  </si>
  <si>
    <t>Флеш-накопитель</t>
  </si>
  <si>
    <t>интерфейс USB 3.0, емкость 16 Гб</t>
  </si>
  <si>
    <t>скорость последовательного чтения - 80 Мбайт/с
скорость последовательной записи -60 Мбайт/с
(аварийный запас)</t>
  </si>
  <si>
    <t>в течение 30 календарных дней с даты подписания договора</t>
  </si>
  <si>
    <t>27.32.13.500.001.01.0796.000000000013</t>
  </si>
  <si>
    <t>Кабель</t>
  </si>
  <si>
    <t>коммутационный (патч-корд), UTP, катушка 305 м</t>
  </si>
  <si>
    <t xml:space="preserve">Максимальное сопротивление постоянному току - 70 Ом/км; Категория кабеля: 5Е;  Количество жил: 8; Материал жилы: медь (аварийный запас)
               </t>
  </si>
  <si>
    <t>26.20.21.900.003.00.0796.000000000032</t>
  </si>
  <si>
    <t>Карта памяти</t>
  </si>
  <si>
    <t>Secure Digital HC SDHC, емкость 8 Гб</t>
  </si>
  <si>
    <t xml:space="preserve">                                      Размеры (мм):  32 x 24;
 (аварийный запас)
</t>
  </si>
  <si>
    <t>26.20.21.900.003.00.0796.000000000033</t>
  </si>
  <si>
    <t>Secure Digital HC SDHC, емкость 16 Гб</t>
  </si>
  <si>
    <t>Размеры (мм):  32 x 24;
(аварийный запас)</t>
  </si>
  <si>
    <t>279 Т</t>
  </si>
  <si>
    <t>280 Т</t>
  </si>
  <si>
    <t>281 Т</t>
  </si>
  <si>
    <t>282 Т</t>
  </si>
  <si>
    <t>283 Т</t>
  </si>
  <si>
    <t>284 Т</t>
  </si>
  <si>
    <t>285 Т</t>
  </si>
  <si>
    <t>286 Т</t>
  </si>
  <si>
    <t>22-2 Р</t>
  </si>
  <si>
    <t>Сентябрь 2016 -Август 2017</t>
  </si>
  <si>
    <t>С изменениями и дополнениями от 16.08.16г. №15Т/122</t>
  </si>
  <si>
    <t xml:space="preserve"> 7, 11, 14, 15, 20, 21</t>
  </si>
  <si>
    <t xml:space="preserve">авансовый  платеж-0%, оставшаяся часть в течение 45 рабочих дней с момента подписания акта приемки оказанных услуг </t>
  </si>
  <si>
    <t>113-2 У</t>
  </si>
  <si>
    <t>С изменениями от  22.08.16г. №15Т/132</t>
  </si>
  <si>
    <t xml:space="preserve"> Сентябрь</t>
  </si>
  <si>
    <t>Октябрь-декабрь</t>
  </si>
  <si>
    <t>142-2 У</t>
  </si>
  <si>
    <t>85.60.10.335.002.00.0777.000000000000</t>
  </si>
  <si>
    <t>Услуги по аттестации/оценке и проверке знаний/уровня подготовки (кроме в области начального, среднего, высшего образования)</t>
  </si>
  <si>
    <t>Услуги по аттестации инженерно-технических работников (ИТР)</t>
  </si>
  <si>
    <t>Сентябрь</t>
  </si>
  <si>
    <t>Сентябрь - Декабрь</t>
  </si>
  <si>
    <t xml:space="preserve">100% Авансовый платеж. </t>
  </si>
  <si>
    <t>155 У</t>
  </si>
  <si>
    <t>С изменениями и дополнениями от 07.09.16г. №15Т/137</t>
  </si>
  <si>
    <t>12 месяцев с даты подписания договора</t>
  </si>
  <si>
    <t>106-3 У</t>
  </si>
  <si>
    <t>143-2 У</t>
  </si>
  <si>
    <t>С изменениями от  20.09.16г. №15Т/145</t>
  </si>
  <si>
    <t>3,4,5,6,11,14,15</t>
  </si>
  <si>
    <t>услуги по проведению тренинга "Управление талантами в компании: индивидуальный аспект"</t>
  </si>
  <si>
    <t>предоплата 50 %</t>
  </si>
  <si>
    <t>128-3 У</t>
  </si>
  <si>
    <t>11,14,22</t>
  </si>
  <si>
    <t>ТПХ</t>
  </si>
  <si>
    <t>106-4 Т</t>
  </si>
  <si>
    <t>сентябрь, октябрь, ноябрь</t>
  </si>
  <si>
    <t>107-4 Т</t>
  </si>
  <si>
    <t>108-4 Т</t>
  </si>
  <si>
    <t>109-4 Т</t>
  </si>
  <si>
    <t>110-4 Т</t>
  </si>
  <si>
    <t>111-4 Т</t>
  </si>
  <si>
    <t>112-4 Т</t>
  </si>
  <si>
    <t>113-4 Т</t>
  </si>
  <si>
    <t>114-3 Т</t>
  </si>
  <si>
    <t xml:space="preserve">Комплексные работы в сфере информационных технологий «под ключ» </t>
  </si>
  <si>
    <t xml:space="preserve"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 </t>
  </si>
  <si>
    <t>Комплексные работы в сфере информационных технологий «под ключ» с поставкой (передачей права пользования) программного обеспечения и оказанием консалтинговых услуг по внедрению автоматизированной системы мотивации персонала</t>
  </si>
  <si>
    <t xml:space="preserve">  размер авансового платежа 0%, оплата  по  факту выполнения работ</t>
  </si>
  <si>
    <t>40 Р</t>
  </si>
  <si>
    <t>С изменениями и дополнениями от 22.09.16г. №15Т/148</t>
  </si>
  <si>
    <t>107-5 Т</t>
  </si>
  <si>
    <t>111-5 Т</t>
  </si>
  <si>
    <t>3,4,5,6,7,15</t>
  </si>
  <si>
    <t>79.90.39.335.001.00.0777.000000000000</t>
  </si>
  <si>
    <t>Услуги по бронированию и продаже билетов на театральные, спортивные и другие развлекательные события</t>
  </si>
  <si>
    <t xml:space="preserve">Услуги по бронированию и продаже билетов на театральное Новогоднее детское мероприятие </t>
  </si>
  <si>
    <t>авансовый платеж - 0%, оплата по факту оказанных услуг</t>
  </si>
  <si>
    <t>139-2У</t>
  </si>
  <si>
    <t>С изменениями от  24.10.16г. №15Т/156</t>
  </si>
  <si>
    <t xml:space="preserve">                                                                                                                                                                                              План закупок товаров, работ и услуг ТОО «Казахстанско-Китайский Трубопровод» на 2016 год скорректированный от 24 октября 2016г.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</si>
</sst>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#.##0"/>
    <numFmt numFmtId="169" formatCode="[$-419]d\ mmm\ yy;@"/>
    <numFmt numFmtId="170" formatCode="0.000"/>
    <numFmt numFmtId="171" formatCode="#,##0_ ;\-#,##0\ "/>
    <numFmt numFmtId="172" formatCode="000000"/>
    <numFmt numFmtId="173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 Cyr"/>
      <family val="2"/>
      <charset val="204"/>
    </font>
    <font>
      <sz val="10"/>
      <color indexed="8"/>
      <name val="MS Sans Serif"/>
      <family val="2"/>
      <charset val="204"/>
    </font>
    <font>
      <b/>
      <sz val="12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7030A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5" fillId="0" borderId="0"/>
    <xf numFmtId="0" fontId="6" fillId="0" borderId="0"/>
    <xf numFmtId="0" fontId="7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2" fillId="0" borderId="0"/>
    <xf numFmtId="0" fontId="11" fillId="0" borderId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6" fillId="0" borderId="0"/>
    <xf numFmtId="0" fontId="5" fillId="0" borderId="0"/>
    <xf numFmtId="0" fontId="7" fillId="0" borderId="0"/>
    <xf numFmtId="0" fontId="6" fillId="0" borderId="0" applyProtection="0"/>
    <xf numFmtId="165" fontId="17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1" fillId="0" borderId="0"/>
    <xf numFmtId="0" fontId="5" fillId="0" borderId="0"/>
  </cellStyleXfs>
  <cellXfs count="504">
    <xf numFmtId="0" fontId="0" fillId="0" borderId="0" xfId="0"/>
    <xf numFmtId="0" fontId="10" fillId="2" borderId="1" xfId="2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4" fontId="13" fillId="2" borderId="0" xfId="1" applyNumberFormat="1" applyFont="1" applyFill="1" applyAlignment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1" fontId="10" fillId="2" borderId="1" xfId="2" applyNumberFormat="1" applyFont="1" applyFill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3" fillId="2" borderId="0" xfId="1" applyFont="1" applyFill="1" applyBorder="1" applyAlignment="1">
      <alignment horizontal="left" vertical="center" wrapText="1"/>
    </xf>
    <xf numFmtId="4" fontId="13" fillId="2" borderId="0" xfId="1" applyNumberFormat="1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/>
    </xf>
    <xf numFmtId="0" fontId="14" fillId="0" borderId="0" xfId="0" applyFont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center" vertical="center" wrapText="1"/>
    </xf>
    <xf numFmtId="4" fontId="13" fillId="2" borderId="13" xfId="1" applyNumberFormat="1" applyFont="1" applyFill="1" applyBorder="1" applyAlignment="1">
      <alignment horizontal="left" vertical="center" wrapText="1"/>
    </xf>
    <xf numFmtId="4" fontId="13" fillId="2" borderId="13" xfId="1" applyNumberFormat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4" fontId="13" fillId="2" borderId="0" xfId="1" applyNumberFormat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9" fillId="2" borderId="0" xfId="1" applyFont="1" applyFill="1" applyBorder="1" applyAlignment="1">
      <alignment horizontal="center" vertical="center" wrapText="1"/>
    </xf>
    <xf numFmtId="4" fontId="19" fillId="2" borderId="0" xfId="1" applyNumberFormat="1" applyFont="1" applyFill="1" applyBorder="1" applyAlignment="1">
      <alignment horizontal="left" vertical="center" wrapText="1"/>
    </xf>
    <xf numFmtId="4" fontId="19" fillId="2" borderId="0" xfId="1" applyNumberFormat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right" vertical="center" wrapText="1"/>
    </xf>
    <xf numFmtId="0" fontId="20" fillId="2" borderId="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4" fontId="19" fillId="2" borderId="0" xfId="1" applyNumberFormat="1" applyFont="1" applyFill="1" applyAlignment="1">
      <alignment horizontal="left" vertical="center" wrapText="1"/>
    </xf>
    <xf numFmtId="4" fontId="19" fillId="2" borderId="0" xfId="1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 wrapText="1"/>
    </xf>
    <xf numFmtId="0" fontId="24" fillId="2" borderId="0" xfId="1" applyFont="1" applyFill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/>
    </xf>
    <xf numFmtId="0" fontId="24" fillId="2" borderId="1" xfId="13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left" vertical="center" wrapText="1"/>
    </xf>
    <xf numFmtId="4" fontId="24" fillId="2" borderId="1" xfId="1" applyNumberFormat="1" applyFont="1" applyFill="1" applyBorder="1" applyAlignment="1">
      <alignment horizontal="center" vertical="center" wrapText="1"/>
    </xf>
    <xf numFmtId="9" fontId="24" fillId="2" borderId="1" xfId="22" applyNumberFormat="1" applyFont="1" applyFill="1" applyBorder="1" applyAlignment="1">
      <alignment horizontal="center" vertical="center" wrapText="1"/>
    </xf>
    <xf numFmtId="4" fontId="24" fillId="2" borderId="1" xfId="20" applyNumberFormat="1" applyFont="1" applyFill="1" applyBorder="1" applyAlignment="1">
      <alignment horizontal="center" vertical="center" wrapText="1"/>
    </xf>
    <xf numFmtId="0" fontId="24" fillId="2" borderId="1" xfId="23" applyFont="1" applyFill="1" applyBorder="1" applyAlignment="1">
      <alignment horizontal="center" vertical="center" wrapText="1"/>
    </xf>
    <xf numFmtId="4" fontId="24" fillId="2" borderId="1" xfId="24" applyNumberFormat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 wrapText="1"/>
    </xf>
    <xf numFmtId="0" fontId="24" fillId="2" borderId="1" xfId="2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1" xfId="25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9" fontId="24" fillId="2" borderId="1" xfId="25" applyNumberFormat="1" applyFont="1" applyFill="1" applyBorder="1" applyAlignment="1">
      <alignment horizontal="center" vertical="center" wrapText="1"/>
    </xf>
    <xf numFmtId="4" fontId="24" fillId="2" borderId="1" xfId="9" applyNumberFormat="1" applyFont="1" applyFill="1" applyBorder="1" applyAlignment="1">
      <alignment horizontal="center" vertical="center" wrapText="1"/>
    </xf>
    <xf numFmtId="3" fontId="24" fillId="2" borderId="1" xfId="25" applyNumberFormat="1" applyFont="1" applyFill="1" applyBorder="1" applyAlignment="1">
      <alignment horizontal="center" vertical="center" wrapText="1"/>
    </xf>
    <xf numFmtId="0" fontId="24" fillId="2" borderId="1" xfId="9" applyFont="1" applyFill="1" applyBorder="1" applyAlignment="1">
      <alignment horizontal="center" vertical="center" wrapText="1"/>
    </xf>
    <xf numFmtId="4" fontId="24" fillId="2" borderId="1" xfId="25" applyNumberFormat="1" applyFont="1" applyFill="1" applyBorder="1" applyAlignment="1">
      <alignment horizontal="center" vertical="center" wrapText="1"/>
    </xf>
    <xf numFmtId="9" fontId="24" fillId="2" borderId="1" xfId="1" applyNumberFormat="1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9" fontId="24" fillId="2" borderId="1" xfId="0" applyNumberFormat="1" applyFont="1" applyFill="1" applyBorder="1" applyAlignment="1">
      <alignment horizontal="center" vertical="center" wrapText="1"/>
    </xf>
    <xf numFmtId="3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3" fontId="24" fillId="2" borderId="1" xfId="0" applyNumberFormat="1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4" fontId="24" fillId="2" borderId="1" xfId="0" applyNumberFormat="1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6" fillId="2" borderId="1" xfId="0" applyFont="1" applyFill="1" applyBorder="1"/>
    <xf numFmtId="49" fontId="24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 wrapText="1"/>
    </xf>
    <xf numFmtId="9" fontId="27" fillId="2" borderId="1" xfId="25" applyNumberFormat="1" applyFont="1" applyFill="1" applyBorder="1" applyAlignment="1">
      <alignment horizontal="center" vertical="center" wrapText="1"/>
    </xf>
    <xf numFmtId="4" fontId="27" fillId="2" borderId="1" xfId="20" applyNumberFormat="1" applyFont="1" applyFill="1" applyBorder="1" applyAlignment="1">
      <alignment horizontal="center" vertical="center" wrapText="1"/>
    </xf>
    <xf numFmtId="3" fontId="27" fillId="2" borderId="1" xfId="25" applyNumberFormat="1" applyFont="1" applyFill="1" applyBorder="1" applyAlignment="1">
      <alignment horizontal="center" vertical="center" wrapText="1"/>
    </xf>
    <xf numFmtId="0" fontId="27" fillId="2" borderId="1" xfId="25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 wrapText="1"/>
    </xf>
    <xf numFmtId="4" fontId="27" fillId="2" borderId="1" xfId="2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4" fillId="2" borderId="1" xfId="0" applyFont="1" applyFill="1" applyBorder="1"/>
    <xf numFmtId="0" fontId="24" fillId="2" borderId="12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9" fontId="24" fillId="2" borderId="1" xfId="2" applyNumberFormat="1" applyFont="1" applyFill="1" applyBorder="1" applyAlignment="1">
      <alignment horizontal="center" vertical="center" wrapText="1"/>
    </xf>
    <xf numFmtId="0" fontId="23" fillId="2" borderId="1" xfId="2" applyFont="1" applyFill="1" applyBorder="1" applyAlignment="1"/>
    <xf numFmtId="3" fontId="24" fillId="2" borderId="1" xfId="2" applyNumberFormat="1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22" fillId="2" borderId="1" xfId="23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left" vertical="top" wrapText="1"/>
    </xf>
    <xf numFmtId="166" fontId="24" fillId="2" borderId="1" xfId="19" applyFont="1" applyFill="1" applyBorder="1" applyAlignment="1">
      <alignment horizontal="center" vertical="center" wrapText="1"/>
    </xf>
    <xf numFmtId="166" fontId="24" fillId="2" borderId="1" xfId="1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4" fontId="22" fillId="2" borderId="1" xfId="1" applyNumberFormat="1" applyFont="1" applyFill="1" applyBorder="1" applyAlignment="1">
      <alignment horizontal="center" vertical="center" wrapText="1"/>
    </xf>
    <xf numFmtId="9" fontId="22" fillId="2" borderId="1" xfId="3" applyNumberFormat="1" applyFont="1" applyFill="1" applyBorder="1" applyAlignment="1">
      <alignment horizontal="center" vertical="center" wrapText="1"/>
    </xf>
    <xf numFmtId="49" fontId="24" fillId="2" borderId="1" xfId="3" applyNumberFormat="1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9" fontId="24" fillId="2" borderId="1" xfId="3" applyNumberFormat="1" applyFont="1" applyFill="1" applyBorder="1" applyAlignment="1">
      <alignment horizontal="center" vertical="center" wrapText="1"/>
    </xf>
    <xf numFmtId="4" fontId="23" fillId="2" borderId="1" xfId="1" applyNumberFormat="1" applyFont="1" applyFill="1" applyBorder="1" applyAlignment="1">
      <alignment horizontal="center" vertical="center" wrapText="1"/>
    </xf>
    <xf numFmtId="0" fontId="24" fillId="2" borderId="0" xfId="1" applyFont="1" applyFill="1" applyAlignment="1">
      <alignment horizontal="left" vertical="center" wrapText="1"/>
    </xf>
    <xf numFmtId="0" fontId="24" fillId="2" borderId="1" xfId="0" applyFont="1" applyFill="1" applyBorder="1" applyAlignment="1">
      <alignment horizontal="left" vertical="center" wrapText="1"/>
    </xf>
    <xf numFmtId="49" fontId="24" fillId="2" borderId="1" xfId="2" applyNumberFormat="1" applyFont="1" applyFill="1" applyBorder="1" applyAlignment="1">
      <alignment horizontal="left" vertical="center" wrapText="1"/>
    </xf>
    <xf numFmtId="0" fontId="24" fillId="2" borderId="1" xfId="8" applyFont="1" applyFill="1" applyBorder="1" applyAlignment="1">
      <alignment horizontal="left" vertical="center" wrapText="1"/>
    </xf>
    <xf numFmtId="0" fontId="24" fillId="2" borderId="1" xfId="8" applyNumberFormat="1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justify" vertical="center"/>
    </xf>
    <xf numFmtId="9" fontId="24" fillId="2" borderId="1" xfId="0" applyNumberFormat="1" applyFont="1" applyFill="1" applyBorder="1" applyAlignment="1">
      <alignment horizontal="center" vertical="center"/>
    </xf>
    <xf numFmtId="4" fontId="24" fillId="2" borderId="1" xfId="20" applyNumberFormat="1" applyFont="1" applyFill="1" applyBorder="1" applyAlignment="1">
      <alignment horizontal="left" vertical="center" wrapText="1"/>
    </xf>
    <xf numFmtId="49" fontId="27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8" xfId="2" applyNumberFormat="1" applyFont="1" applyFill="1" applyBorder="1" applyAlignment="1">
      <alignment horizontal="justify" vertical="center" wrapText="1"/>
    </xf>
    <xf numFmtId="0" fontId="24" fillId="2" borderId="6" xfId="0" applyFont="1" applyFill="1" applyBorder="1" applyAlignment="1">
      <alignment horizontal="center" vertical="center" wrapText="1"/>
    </xf>
    <xf numFmtId="4" fontId="24" fillId="2" borderId="6" xfId="20" applyNumberFormat="1" applyFont="1" applyFill="1" applyBorder="1" applyAlignment="1">
      <alignment horizontal="left" vertical="center" wrapText="1"/>
    </xf>
    <xf numFmtId="0" fontId="24" fillId="2" borderId="13" xfId="2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justify" vertical="center"/>
    </xf>
    <xf numFmtId="0" fontId="29" fillId="2" borderId="1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9" fontId="22" fillId="2" borderId="1" xfId="1" applyNumberFormat="1" applyFont="1" applyFill="1" applyBorder="1" applyAlignment="1">
      <alignment horizontal="center" vertical="center" wrapText="1"/>
    </xf>
    <xf numFmtId="4" fontId="24" fillId="2" borderId="1" xfId="23" applyNumberFormat="1" applyFont="1" applyFill="1" applyBorder="1" applyAlignment="1">
      <alignment horizontal="center" vertical="center" wrapText="1"/>
    </xf>
    <xf numFmtId="49" fontId="22" fillId="2" borderId="1" xfId="1" applyNumberFormat="1" applyFont="1" applyFill="1" applyBorder="1" applyAlignment="1">
      <alignment horizontal="center" vertical="center" wrapText="1"/>
    </xf>
    <xf numFmtId="3" fontId="22" fillId="2" borderId="1" xfId="26" applyNumberFormat="1" applyFont="1" applyFill="1" applyBorder="1" applyAlignment="1" applyProtection="1">
      <alignment horizontal="center" vertical="center" wrapText="1"/>
      <protection locked="0"/>
    </xf>
    <xf numFmtId="49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49" fontId="24" fillId="2" borderId="1" xfId="25" applyNumberFormat="1" applyFont="1" applyFill="1" applyBorder="1" applyAlignment="1">
      <alignment horizontal="center" vertical="center" wrapText="1"/>
    </xf>
    <xf numFmtId="0" fontId="24" fillId="2" borderId="1" xfId="2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17" fontId="24" fillId="2" borderId="1" xfId="2" applyNumberFormat="1" applyFont="1" applyFill="1" applyBorder="1" applyAlignment="1">
      <alignment horizontal="center" vertical="center" wrapText="1"/>
    </xf>
    <xf numFmtId="0" fontId="24" fillId="2" borderId="1" xfId="2" applyFont="1" applyFill="1" applyBorder="1" applyAlignment="1">
      <alignment vertical="center" wrapText="1"/>
    </xf>
    <xf numFmtId="0" fontId="24" fillId="2" borderId="6" xfId="2" applyFont="1" applyFill="1" applyBorder="1" applyAlignment="1">
      <alignment horizontal="left" vertical="center" wrapText="1"/>
    </xf>
    <xf numFmtId="0" fontId="24" fillId="2" borderId="6" xfId="2" applyFont="1" applyFill="1" applyBorder="1" applyAlignment="1">
      <alignment horizontal="center" vertical="center"/>
    </xf>
    <xf numFmtId="9" fontId="24" fillId="2" borderId="6" xfId="2" applyNumberFormat="1" applyFont="1" applyFill="1" applyBorder="1" applyAlignment="1">
      <alignment horizontal="center" vertical="center"/>
    </xf>
    <xf numFmtId="4" fontId="24" fillId="2" borderId="6" xfId="2" applyNumberFormat="1" applyFont="1" applyFill="1" applyBorder="1" applyAlignment="1">
      <alignment horizontal="center" vertical="center" wrapText="1"/>
    </xf>
    <xf numFmtId="0" fontId="24" fillId="2" borderId="6" xfId="2" applyFont="1" applyFill="1" applyBorder="1" applyAlignment="1">
      <alignment horizontal="center" vertical="center" wrapText="1"/>
    </xf>
    <xf numFmtId="3" fontId="22" fillId="2" borderId="14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9" fontId="24" fillId="2" borderId="1" xfId="2" applyNumberFormat="1" applyFont="1" applyFill="1" applyBorder="1" applyAlignment="1">
      <alignment horizontal="center" vertical="center"/>
    </xf>
    <xf numFmtId="3" fontId="22" fillId="2" borderId="15" xfId="0" applyNumberFormat="1" applyFont="1" applyFill="1" applyBorder="1" applyAlignment="1">
      <alignment horizontal="center" vertical="center"/>
    </xf>
    <xf numFmtId="4" fontId="24" fillId="2" borderId="1" xfId="19" applyNumberFormat="1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center" vertical="center"/>
    </xf>
    <xf numFmtId="4" fontId="24" fillId="2" borderId="1" xfId="2" applyNumberFormat="1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3" fillId="2" borderId="1" xfId="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22" fillId="2" borderId="8" xfId="2" applyFont="1" applyFill="1" applyBorder="1" applyAlignment="1">
      <alignment horizontal="center" vertical="center" wrapText="1"/>
    </xf>
    <xf numFmtId="168" fontId="24" fillId="2" borderId="1" xfId="0" applyNumberFormat="1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9" fontId="24" fillId="2" borderId="1" xfId="2" applyNumberFormat="1" applyFont="1" applyFill="1" applyBorder="1" applyAlignment="1">
      <alignment horizontal="center" vertical="center" wrapText="1"/>
    </xf>
    <xf numFmtId="166" fontId="24" fillId="2" borderId="1" xfId="19" applyFont="1" applyFill="1" applyBorder="1" applyAlignment="1">
      <alignment vertical="center" wrapText="1"/>
    </xf>
    <xf numFmtId="0" fontId="24" fillId="2" borderId="7" xfId="2" applyFont="1" applyFill="1" applyBorder="1" applyAlignment="1">
      <alignment vertical="center" wrapText="1"/>
    </xf>
    <xf numFmtId="0" fontId="24" fillId="2" borderId="6" xfId="0" applyFont="1" applyFill="1" applyBorder="1" applyAlignment="1">
      <alignment horizontal="center" vertical="center"/>
    </xf>
    <xf numFmtId="3" fontId="22" fillId="2" borderId="1" xfId="23" applyNumberFormat="1" applyFont="1" applyFill="1" applyBorder="1" applyAlignment="1">
      <alignment horizontal="center" vertical="center" wrapText="1"/>
    </xf>
    <xf numFmtId="3" fontId="24" fillId="2" borderId="1" xfId="1" applyNumberFormat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3" fontId="24" fillId="2" borderId="1" xfId="13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3" fontId="24" fillId="2" borderId="1" xfId="23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4" fillId="2" borderId="1" xfId="26" applyNumberFormat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wrapText="1"/>
    </xf>
    <xf numFmtId="4" fontId="23" fillId="2" borderId="3" xfId="1" applyNumberFormat="1" applyFont="1" applyFill="1" applyBorder="1" applyAlignment="1">
      <alignment horizontal="center" vertical="center" wrapText="1"/>
    </xf>
    <xf numFmtId="0" fontId="24" fillId="2" borderId="17" xfId="1" applyFont="1" applyFill="1" applyBorder="1" applyAlignment="1">
      <alignment horizontal="center" vertical="center" wrapText="1"/>
    </xf>
    <xf numFmtId="0" fontId="23" fillId="2" borderId="0" xfId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4" fillId="2" borderId="0" xfId="1" applyFont="1" applyFill="1" applyBorder="1" applyAlignment="1">
      <alignment horizontal="center" vertical="center" wrapText="1"/>
    </xf>
    <xf numFmtId="4" fontId="23" fillId="2" borderId="0" xfId="1" applyNumberFormat="1" applyFont="1" applyFill="1" applyBorder="1" applyAlignment="1">
      <alignment horizontal="center" vertical="center" wrapText="1"/>
    </xf>
    <xf numFmtId="4" fontId="22" fillId="2" borderId="0" xfId="1" applyNumberFormat="1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4" fillId="0" borderId="4" xfId="2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9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4" fontId="24" fillId="0" borderId="1" xfId="2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171" fontId="31" fillId="0" borderId="1" xfId="19" applyNumberFormat="1" applyFont="1" applyFill="1" applyBorder="1" applyAlignment="1">
      <alignment horizontal="center" vertical="center"/>
    </xf>
    <xf numFmtId="4" fontId="24" fillId="0" borderId="7" xfId="19" applyNumberFormat="1" applyFont="1" applyFill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/>
    </xf>
    <xf numFmtId="164" fontId="31" fillId="0" borderId="1" xfId="19" applyNumberFormat="1" applyFont="1" applyFill="1" applyBorder="1" applyAlignment="1">
      <alignment horizontal="center" vertical="center"/>
    </xf>
    <xf numFmtId="9" fontId="27" fillId="2" borderId="1" xfId="2" applyNumberFormat="1" applyFont="1" applyFill="1" applyBorder="1" applyAlignment="1">
      <alignment horizontal="center" vertical="center" wrapText="1"/>
    </xf>
    <xf numFmtId="4" fontId="27" fillId="2" borderId="1" xfId="25" applyNumberFormat="1" applyFont="1" applyFill="1" applyBorder="1" applyAlignment="1">
      <alignment horizontal="center" vertical="center" wrapText="1"/>
    </xf>
    <xf numFmtId="0" fontId="24" fillId="0" borderId="4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9" fontId="24" fillId="0" borderId="1" xfId="2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17" fontId="24" fillId="0" borderId="1" xfId="2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49" fontId="24" fillId="2" borderId="1" xfId="2" applyNumberFormat="1" applyFont="1" applyFill="1" applyBorder="1" applyAlignment="1">
      <alignment horizontal="center" vertical="center" wrapText="1"/>
    </xf>
    <xf numFmtId="4" fontId="24" fillId="2" borderId="1" xfId="7" applyNumberFormat="1" applyFont="1" applyFill="1" applyBorder="1" applyAlignment="1">
      <alignment horizontal="center" vertical="center" wrapText="1"/>
    </xf>
    <xf numFmtId="4" fontId="24" fillId="2" borderId="7" xfId="7" applyNumberFormat="1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 wrapText="1"/>
    </xf>
    <xf numFmtId="0" fontId="24" fillId="2" borderId="1" xfId="28" applyFont="1" applyFill="1" applyBorder="1" applyAlignment="1">
      <alignment horizontal="center" vertical="center"/>
    </xf>
    <xf numFmtId="0" fontId="24" fillId="2" borderId="1" xfId="29" applyFont="1" applyFill="1" applyBorder="1" applyAlignment="1">
      <alignment horizontal="center" vertical="center" wrapText="1"/>
    </xf>
    <xf numFmtId="0" fontId="24" fillId="2" borderId="1" xfId="30" applyFont="1" applyFill="1" applyBorder="1" applyAlignment="1">
      <alignment horizontal="center" vertical="center" wrapText="1"/>
    </xf>
    <xf numFmtId="0" fontId="24" fillId="2" borderId="1" xfId="12" applyFont="1" applyFill="1" applyBorder="1" applyAlignment="1">
      <alignment horizontal="center" vertical="center"/>
    </xf>
    <xf numFmtId="4" fontId="24" fillId="2" borderId="1" xfId="11" applyNumberFormat="1" applyFont="1" applyFill="1" applyBorder="1" applyAlignment="1">
      <alignment horizontal="center" vertical="center"/>
    </xf>
    <xf numFmtId="0" fontId="24" fillId="2" borderId="1" xfId="1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23" fillId="0" borderId="1" xfId="2" applyFont="1" applyBorder="1" applyAlignment="1"/>
    <xf numFmtId="3" fontId="24" fillId="0" borderId="1" xfId="2" applyNumberFormat="1" applyFont="1" applyBorder="1" applyAlignment="1">
      <alignment horizontal="center" vertical="center"/>
    </xf>
    <xf numFmtId="4" fontId="24" fillId="0" borderId="1" xfId="2" applyNumberFormat="1" applyFont="1" applyBorder="1" applyAlignment="1">
      <alignment horizontal="center" vertical="center"/>
    </xf>
    <xf numFmtId="0" fontId="23" fillId="0" borderId="7" xfId="2" applyFont="1" applyBorder="1" applyAlignment="1"/>
    <xf numFmtId="49" fontId="24" fillId="2" borderId="1" xfId="19" applyNumberFormat="1" applyFont="1" applyFill="1" applyBorder="1" applyAlignment="1">
      <alignment horizontal="center" vertical="center" wrapText="1"/>
    </xf>
    <xf numFmtId="0" fontId="24" fillId="0" borderId="1" xfId="3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 wrapText="1"/>
    </xf>
    <xf numFmtId="9" fontId="24" fillId="0" borderId="1" xfId="30" applyNumberFormat="1" applyFont="1" applyFill="1" applyBorder="1" applyAlignment="1">
      <alignment horizontal="center" vertical="center" wrapText="1"/>
    </xf>
    <xf numFmtId="17" fontId="24" fillId="0" borderId="1" xfId="30" applyNumberFormat="1" applyFont="1" applyFill="1" applyBorder="1" applyAlignment="1">
      <alignment horizontal="center" vertical="center" wrapText="1"/>
    </xf>
    <xf numFmtId="0" fontId="24" fillId="0" borderId="2" xfId="30" applyFont="1" applyFill="1" applyBorder="1" applyAlignment="1">
      <alignment horizontal="center" vertical="center" wrapText="1"/>
    </xf>
    <xf numFmtId="0" fontId="24" fillId="0" borderId="0" xfId="30" applyFont="1" applyFill="1" applyBorder="1" applyAlignment="1">
      <alignment horizontal="center" vertical="center" wrapText="1"/>
    </xf>
    <xf numFmtId="9" fontId="24" fillId="2" borderId="1" xfId="30" applyNumberFormat="1" applyFont="1" applyFill="1" applyBorder="1" applyAlignment="1">
      <alignment horizontal="center" vertical="center" wrapText="1"/>
    </xf>
    <xf numFmtId="49" fontId="24" fillId="2" borderId="1" xfId="30" applyNumberFormat="1" applyFont="1" applyFill="1" applyBorder="1" applyAlignment="1">
      <alignment horizontal="center" vertical="center" wrapText="1"/>
    </xf>
    <xf numFmtId="4" fontId="24" fillId="2" borderId="1" xfId="3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0" fontId="7" fillId="2" borderId="0" xfId="0" applyFont="1" applyFill="1"/>
    <xf numFmtId="0" fontId="24" fillId="2" borderId="20" xfId="2" applyFont="1" applyFill="1" applyBorder="1" applyAlignment="1">
      <alignment horizontal="center" vertical="center" wrapText="1"/>
    </xf>
    <xf numFmtId="9" fontId="24" fillId="2" borderId="20" xfId="2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 wrapText="1"/>
    </xf>
    <xf numFmtId="3" fontId="24" fillId="2" borderId="6" xfId="0" applyNumberFormat="1" applyFont="1" applyFill="1" applyBorder="1" applyAlignment="1">
      <alignment horizontal="center" vertical="center"/>
    </xf>
    <xf numFmtId="4" fontId="24" fillId="2" borderId="6" xfId="0" applyNumberFormat="1" applyFont="1" applyFill="1" applyBorder="1" applyAlignment="1">
      <alignment horizontal="center" vertical="center" wrapText="1"/>
    </xf>
    <xf numFmtId="4" fontId="24" fillId="2" borderId="6" xfId="0" applyNumberFormat="1" applyFont="1" applyFill="1" applyBorder="1" applyAlignment="1">
      <alignment horizontal="center" vertical="center"/>
    </xf>
    <xf numFmtId="9" fontId="24" fillId="2" borderId="8" xfId="2" applyNumberFormat="1" applyFont="1" applyFill="1" applyBorder="1" applyAlignment="1">
      <alignment horizontal="center" vertical="center" wrapText="1"/>
    </xf>
    <xf numFmtId="49" fontId="24" fillId="2" borderId="1" xfId="31" applyNumberFormat="1" applyFont="1" applyFill="1" applyBorder="1" applyAlignment="1">
      <alignment horizontal="center" vertical="center" wrapText="1"/>
    </xf>
    <xf numFmtId="172" fontId="24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4" fillId="0" borderId="1" xfId="25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3" fontId="24" fillId="0" borderId="1" xfId="0" applyNumberFormat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4" fontId="22" fillId="0" borderId="13" xfId="1" applyNumberFormat="1" applyFont="1" applyFill="1" applyBorder="1" applyAlignment="1">
      <alignment horizontal="center" vertical="center" wrapText="1"/>
    </xf>
    <xf numFmtId="9" fontId="22" fillId="0" borderId="13" xfId="3" applyNumberFormat="1" applyFont="1" applyFill="1" applyBorder="1" applyAlignment="1">
      <alignment horizontal="center" vertical="center" wrapText="1"/>
    </xf>
    <xf numFmtId="4" fontId="24" fillId="0" borderId="13" xfId="20" applyNumberFormat="1" applyFont="1" applyFill="1" applyBorder="1" applyAlignment="1">
      <alignment horizontal="center" vertical="center" wrapText="1"/>
    </xf>
    <xf numFmtId="0" fontId="22" fillId="0" borderId="13" xfId="23" applyFont="1" applyFill="1" applyBorder="1" applyAlignment="1">
      <alignment horizontal="center" vertical="center" wrapText="1"/>
    </xf>
    <xf numFmtId="9" fontId="24" fillId="0" borderId="13" xfId="1" applyNumberFormat="1" applyFont="1" applyFill="1" applyBorder="1" applyAlignment="1">
      <alignment horizontal="center" vertical="center" wrapText="1"/>
    </xf>
    <xf numFmtId="4" fontId="24" fillId="0" borderId="13" xfId="1" applyNumberFormat="1" applyFont="1" applyFill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4" fontId="24" fillId="0" borderId="1" xfId="1" applyNumberFormat="1" applyFont="1" applyFill="1" applyBorder="1" applyAlignment="1">
      <alignment horizontal="center" vertical="center" wrapText="1"/>
    </xf>
    <xf numFmtId="0" fontId="24" fillId="2" borderId="1" xfId="29" applyFont="1" applyFill="1" applyBorder="1" applyAlignment="1">
      <alignment horizontal="left" vertical="center" wrapText="1"/>
    </xf>
    <xf numFmtId="0" fontId="24" fillId="2" borderId="1" xfId="28" applyFont="1" applyFill="1" applyBorder="1" applyAlignment="1">
      <alignment horizontal="left" vertical="center" wrapText="1"/>
    </xf>
    <xf numFmtId="0" fontId="24" fillId="2" borderId="1" xfId="3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1" xfId="25" applyFont="1" applyFill="1" applyBorder="1" applyAlignment="1">
      <alignment horizontal="left" vertical="center" wrapText="1"/>
    </xf>
    <xf numFmtId="0" fontId="25" fillId="0" borderId="1" xfId="2" applyFont="1" applyFill="1" applyBorder="1" applyAlignment="1">
      <alignment horizontal="left" vertical="top" wrapText="1"/>
    </xf>
    <xf numFmtId="0" fontId="25" fillId="0" borderId="1" xfId="2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5" fontId="24" fillId="0" borderId="1" xfId="27" applyFont="1" applyBorder="1" applyAlignment="1">
      <alignment horizontal="center" vertical="center" wrapText="1"/>
    </xf>
    <xf numFmtId="3" fontId="24" fillId="0" borderId="1" xfId="2" applyNumberFormat="1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" fontId="24" fillId="0" borderId="1" xfId="0" applyNumberFormat="1" applyFont="1" applyBorder="1" applyAlignment="1">
      <alignment horizontal="center" vertical="center"/>
    </xf>
    <xf numFmtId="4" fontId="24" fillId="0" borderId="1" xfId="13" applyNumberFormat="1" applyFont="1" applyFill="1" applyBorder="1" applyAlignment="1">
      <alignment horizontal="center" vertical="center"/>
    </xf>
    <xf numFmtId="0" fontId="33" fillId="2" borderId="1" xfId="3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2" fillId="0" borderId="1" xfId="1" applyNumberFormat="1" applyFont="1" applyFill="1" applyBorder="1" applyAlignment="1">
      <alignment horizontal="center" vertical="center" wrapText="1"/>
    </xf>
    <xf numFmtId="9" fontId="24" fillId="0" borderId="1" xfId="25" applyNumberFormat="1" applyFont="1" applyFill="1" applyBorder="1" applyAlignment="1">
      <alignment horizontal="center" vertical="center" wrapText="1"/>
    </xf>
    <xf numFmtId="9" fontId="24" fillId="0" borderId="1" xfId="1" applyNumberFormat="1" applyFont="1" applyFill="1" applyBorder="1" applyAlignment="1">
      <alignment horizontal="center" vertical="center" wrapText="1"/>
    </xf>
    <xf numFmtId="3" fontId="24" fillId="0" borderId="1" xfId="23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 wrapText="1"/>
    </xf>
    <xf numFmtId="170" fontId="24" fillId="0" borderId="1" xfId="1" applyNumberFormat="1" applyFont="1" applyFill="1" applyBorder="1" applyAlignment="1">
      <alignment horizontal="center" vertical="center" wrapText="1"/>
    </xf>
    <xf numFmtId="0" fontId="34" fillId="0" borderId="13" xfId="1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" fontId="13" fillId="0" borderId="13" xfId="1" applyNumberFormat="1" applyFont="1" applyFill="1" applyBorder="1" applyAlignment="1">
      <alignment horizontal="center" vertical="center" wrapText="1"/>
    </xf>
    <xf numFmtId="9" fontId="34" fillId="0" borderId="1" xfId="22" applyNumberFormat="1" applyFont="1" applyFill="1" applyBorder="1" applyAlignment="1">
      <alignment horizontal="center" vertical="center" wrapText="1"/>
    </xf>
    <xf numFmtId="4" fontId="34" fillId="0" borderId="13" xfId="20" applyNumberFormat="1" applyFont="1" applyFill="1" applyBorder="1" applyAlignment="1">
      <alignment horizontal="center" vertical="center" wrapText="1"/>
    </xf>
    <xf numFmtId="4" fontId="34" fillId="0" borderId="1" xfId="20" applyNumberFormat="1" applyFont="1" applyFill="1" applyBorder="1" applyAlignment="1">
      <alignment horizontal="center" vertical="center" wrapText="1"/>
    </xf>
    <xf numFmtId="0" fontId="13" fillId="0" borderId="13" xfId="23" applyFont="1" applyFill="1" applyBorder="1" applyAlignment="1">
      <alignment horizontal="center" vertical="center" wrapText="1"/>
    </xf>
    <xf numFmtId="9" fontId="34" fillId="0" borderId="13" xfId="1" applyNumberFormat="1" applyFont="1" applyFill="1" applyBorder="1" applyAlignment="1">
      <alignment horizontal="center" vertical="center" wrapText="1"/>
    </xf>
    <xf numFmtId="4" fontId="34" fillId="0" borderId="13" xfId="1" applyNumberFormat="1" applyFont="1" applyFill="1" applyBorder="1" applyAlignment="1">
      <alignment horizontal="center" vertical="center" wrapText="1"/>
    </xf>
    <xf numFmtId="4" fontId="34" fillId="0" borderId="1" xfId="1" applyNumberFormat="1" applyFont="1" applyFill="1" applyBorder="1" applyAlignment="1">
      <alignment horizontal="center" vertical="center" wrapText="1"/>
    </xf>
    <xf numFmtId="0" fontId="24" fillId="0" borderId="8" xfId="2" applyFont="1" applyBorder="1" applyAlignment="1">
      <alignment horizontal="center" vertical="center"/>
    </xf>
    <xf numFmtId="4" fontId="24" fillId="0" borderId="7" xfId="2" applyNumberFormat="1" applyFont="1" applyBorder="1" applyAlignment="1">
      <alignment horizontal="center" vertical="center"/>
    </xf>
    <xf numFmtId="0" fontId="24" fillId="2" borderId="8" xfId="2" applyFont="1" applyFill="1" applyBorder="1" applyAlignment="1">
      <alignment horizontal="center" vertical="center"/>
    </xf>
    <xf numFmtId="4" fontId="24" fillId="2" borderId="7" xfId="2" applyNumberFormat="1" applyFont="1" applyFill="1" applyBorder="1" applyAlignment="1">
      <alignment horizontal="center" vertical="center"/>
    </xf>
    <xf numFmtId="0" fontId="23" fillId="2" borderId="7" xfId="2" applyFont="1" applyFill="1" applyBorder="1" applyAlignment="1"/>
    <xf numFmtId="0" fontId="24" fillId="2" borderId="1" xfId="13" applyFont="1" applyFill="1" applyBorder="1" applyAlignment="1">
      <alignment horizontal="center" vertical="center"/>
    </xf>
    <xf numFmtId="0" fontId="24" fillId="2" borderId="13" xfId="30" applyFont="1" applyFill="1" applyBorder="1" applyAlignment="1">
      <alignment horizontal="center" vertical="center" wrapText="1"/>
    </xf>
    <xf numFmtId="0" fontId="24" fillId="2" borderId="13" xfId="1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3" xfId="28" applyFont="1" applyFill="1" applyBorder="1" applyAlignment="1">
      <alignment horizontal="center" vertical="center" wrapText="1"/>
    </xf>
    <xf numFmtId="4" fontId="24" fillId="2" borderId="13" xfId="1" applyNumberFormat="1" applyFont="1" applyFill="1" applyBorder="1" applyAlignment="1">
      <alignment horizontal="center" vertical="center" wrapText="1"/>
    </xf>
    <xf numFmtId="9" fontId="24" fillId="2" borderId="13" xfId="22" applyNumberFormat="1" applyFont="1" applyFill="1" applyBorder="1" applyAlignment="1">
      <alignment horizontal="center" vertical="center" wrapText="1"/>
    </xf>
    <xf numFmtId="4" fontId="24" fillId="2" borderId="13" xfId="20" applyNumberFormat="1" applyFont="1" applyFill="1" applyBorder="1" applyAlignment="1">
      <alignment horizontal="center" vertical="center" wrapText="1"/>
    </xf>
    <xf numFmtId="0" fontId="24" fillId="2" borderId="13" xfId="12" applyFont="1" applyFill="1" applyBorder="1" applyAlignment="1">
      <alignment horizontal="center" vertical="center"/>
    </xf>
    <xf numFmtId="4" fontId="24" fillId="2" borderId="13" xfId="11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0" fontId="24" fillId="0" borderId="1" xfId="30" applyFont="1" applyFill="1" applyBorder="1" applyAlignment="1">
      <alignment horizontal="left" vertical="center" wrapText="1"/>
    </xf>
    <xf numFmtId="4" fontId="24" fillId="0" borderId="1" xfId="3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4" fontId="22" fillId="2" borderId="13" xfId="1" applyNumberFormat="1" applyFont="1" applyFill="1" applyBorder="1" applyAlignment="1">
      <alignment horizontal="center" vertical="center" wrapText="1"/>
    </xf>
    <xf numFmtId="9" fontId="22" fillId="2" borderId="13" xfId="3" applyNumberFormat="1" applyFont="1" applyFill="1" applyBorder="1" applyAlignment="1">
      <alignment horizontal="center" vertical="center" wrapText="1"/>
    </xf>
    <xf numFmtId="0" fontId="23" fillId="2" borderId="13" xfId="1" applyFont="1" applyFill="1" applyBorder="1" applyAlignment="1">
      <alignment horizontal="left" vertical="top" wrapText="1"/>
    </xf>
    <xf numFmtId="9" fontId="24" fillId="2" borderId="13" xfId="1" applyNumberFormat="1" applyFont="1" applyFill="1" applyBorder="1" applyAlignment="1">
      <alignment horizontal="center" vertical="center" wrapText="1"/>
    </xf>
    <xf numFmtId="0" fontId="24" fillId="0" borderId="2" xfId="2" applyFont="1" applyBorder="1" applyAlignment="1">
      <alignment horizontal="center" vertical="center" wrapText="1"/>
    </xf>
    <xf numFmtId="9" fontId="24" fillId="2" borderId="8" xfId="2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" fontId="24" fillId="2" borderId="1" xfId="32" applyNumberFormat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4" fontId="27" fillId="2" borderId="1" xfId="32" applyNumberFormat="1" applyFont="1" applyFill="1" applyBorder="1" applyAlignment="1">
      <alignment horizontal="center" vertical="center" wrapText="1"/>
    </xf>
    <xf numFmtId="4" fontId="27" fillId="2" borderId="1" xfId="11" applyNumberFormat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8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 wrapText="1"/>
    </xf>
    <xf numFmtId="9" fontId="27" fillId="0" borderId="1" xfId="2" applyNumberFormat="1" applyFont="1" applyBorder="1" applyAlignment="1">
      <alignment horizontal="center" vertical="center" wrapText="1"/>
    </xf>
    <xf numFmtId="4" fontId="27" fillId="0" borderId="1" xfId="20" applyNumberFormat="1" applyFont="1" applyFill="1" applyBorder="1" applyAlignment="1">
      <alignment horizontal="center" vertical="center" wrapText="1"/>
    </xf>
    <xf numFmtId="0" fontId="37" fillId="2" borderId="1" xfId="2" applyFont="1" applyFill="1" applyBorder="1" applyAlignment="1"/>
    <xf numFmtId="9" fontId="27" fillId="0" borderId="1" xfId="0" applyNumberFormat="1" applyFont="1" applyFill="1" applyBorder="1" applyAlignment="1">
      <alignment horizontal="center" vertical="center" wrapText="1"/>
    </xf>
    <xf numFmtId="0" fontId="37" fillId="0" borderId="1" xfId="2" applyFont="1" applyBorder="1" applyAlignment="1"/>
    <xf numFmtId="3" fontId="27" fillId="0" borderId="1" xfId="0" applyNumberFormat="1" applyFont="1" applyBorder="1" applyAlignment="1">
      <alignment horizontal="center" vertical="center"/>
    </xf>
    <xf numFmtId="4" fontId="27" fillId="0" borderId="7" xfId="2" applyNumberFormat="1" applyFont="1" applyBorder="1" applyAlignment="1">
      <alignment horizontal="center" vertical="center"/>
    </xf>
    <xf numFmtId="0" fontId="27" fillId="0" borderId="7" xfId="2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top" wrapText="1"/>
    </xf>
    <xf numFmtId="4" fontId="22" fillId="0" borderId="1" xfId="2" applyNumberFormat="1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1" xfId="13" applyFont="1" applyFill="1" applyBorder="1" applyAlignment="1">
      <alignment horizontal="center" vertical="center" wrapText="1"/>
    </xf>
    <xf numFmtId="0" fontId="36" fillId="2" borderId="1" xfId="13" applyFont="1" applyFill="1" applyBorder="1" applyAlignment="1">
      <alignment horizontal="center" vertical="center" wrapText="1"/>
    </xf>
    <xf numFmtId="0" fontId="5" fillId="2" borderId="13" xfId="13" applyFont="1" applyFill="1" applyBorder="1" applyAlignment="1">
      <alignment horizontal="center" vertical="center" wrapText="1"/>
    </xf>
    <xf numFmtId="0" fontId="38" fillId="0" borderId="1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 wrapText="1"/>
    </xf>
    <xf numFmtId="0" fontId="22" fillId="2" borderId="13" xfId="2" applyFont="1" applyFill="1" applyBorder="1" applyAlignment="1">
      <alignment horizontal="center" vertical="center" wrapText="1"/>
    </xf>
    <xf numFmtId="3" fontId="24" fillId="2" borderId="13" xfId="0" applyNumberFormat="1" applyFont="1" applyFill="1" applyBorder="1" applyAlignment="1">
      <alignment horizontal="center" vertical="center" wrapText="1"/>
    </xf>
    <xf numFmtId="0" fontId="24" fillId="2" borderId="13" xfId="2" applyFont="1" applyFill="1" applyBorder="1" applyAlignment="1">
      <alignment horizontal="center" vertical="center"/>
    </xf>
    <xf numFmtId="0" fontId="24" fillId="2" borderId="21" xfId="2" applyFont="1" applyFill="1" applyBorder="1" applyAlignment="1">
      <alignment horizontal="center" vertical="center"/>
    </xf>
    <xf numFmtId="3" fontId="24" fillId="2" borderId="13" xfId="0" applyNumberFormat="1" applyFont="1" applyFill="1" applyBorder="1" applyAlignment="1">
      <alignment horizontal="center" vertical="center"/>
    </xf>
    <xf numFmtId="4" fontId="24" fillId="2" borderId="13" xfId="0" applyNumberFormat="1" applyFont="1" applyFill="1" applyBorder="1" applyAlignment="1">
      <alignment horizontal="center" vertical="center" wrapText="1"/>
    </xf>
    <xf numFmtId="4" fontId="24" fillId="2" borderId="13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0" borderId="22" xfId="2" applyFont="1" applyFill="1" applyBorder="1" applyAlignment="1">
      <alignment horizontal="center" vertical="center" wrapText="1"/>
    </xf>
    <xf numFmtId="0" fontId="24" fillId="2" borderId="18" xfId="2" applyFont="1" applyFill="1" applyBorder="1" applyAlignment="1">
      <alignment horizontal="center" vertical="center" wrapText="1"/>
    </xf>
    <xf numFmtId="9" fontId="24" fillId="2" borderId="13" xfId="2" applyNumberFormat="1" applyFont="1" applyFill="1" applyBorder="1" applyAlignment="1">
      <alignment horizontal="center" vertical="center"/>
    </xf>
    <xf numFmtId="0" fontId="24" fillId="0" borderId="23" xfId="2" applyFont="1" applyFill="1" applyBorder="1" applyAlignment="1">
      <alignment horizontal="center" vertical="center" wrapText="1"/>
    </xf>
    <xf numFmtId="0" fontId="24" fillId="0" borderId="2" xfId="2" applyFont="1" applyBorder="1"/>
    <xf numFmtId="49" fontId="24" fillId="2" borderId="1" xfId="19" applyNumberFormat="1" applyFont="1" applyFill="1" applyBorder="1" applyAlignment="1">
      <alignment horizontal="right" vertical="center" wrapText="1"/>
    </xf>
    <xf numFmtId="0" fontId="24" fillId="2" borderId="1" xfId="32" applyFont="1" applyFill="1" applyBorder="1" applyAlignment="1">
      <alignment horizontal="center" vertical="center" wrapText="1"/>
    </xf>
    <xf numFmtId="9" fontId="24" fillId="2" borderId="1" xfId="32" applyNumberFormat="1" applyFont="1" applyFill="1" applyBorder="1" applyAlignment="1">
      <alignment horizontal="center" vertical="center" wrapText="1"/>
    </xf>
    <xf numFmtId="49" fontId="24" fillId="2" borderId="1" xfId="32" applyNumberFormat="1" applyFont="1" applyFill="1" applyBorder="1" applyAlignment="1">
      <alignment horizontal="center" vertical="center" wrapText="1"/>
    </xf>
    <xf numFmtId="0" fontId="24" fillId="2" borderId="13" xfId="32" applyFont="1" applyFill="1" applyBorder="1" applyAlignment="1">
      <alignment horizontal="center" vertical="center" wrapText="1"/>
    </xf>
    <xf numFmtId="9" fontId="24" fillId="2" borderId="13" xfId="32" applyNumberFormat="1" applyFont="1" applyFill="1" applyBorder="1" applyAlignment="1">
      <alignment horizontal="center" vertical="center" wrapText="1"/>
    </xf>
    <xf numFmtId="49" fontId="24" fillId="2" borderId="13" xfId="32" applyNumberFormat="1" applyFont="1" applyFill="1" applyBorder="1" applyAlignment="1">
      <alignment horizontal="center" vertical="center" wrapText="1"/>
    </xf>
    <xf numFmtId="4" fontId="24" fillId="2" borderId="13" xfId="7" applyNumberFormat="1" applyFont="1" applyFill="1" applyBorder="1" applyAlignment="1">
      <alignment horizontal="center" vertical="center" wrapText="1"/>
    </xf>
    <xf numFmtId="3" fontId="24" fillId="2" borderId="1" xfId="19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justify" vertical="center"/>
    </xf>
    <xf numFmtId="0" fontId="24" fillId="0" borderId="1" xfId="32" applyFont="1" applyFill="1" applyBorder="1" applyAlignment="1">
      <alignment horizontal="center" vertical="center" wrapText="1"/>
    </xf>
    <xf numFmtId="9" fontId="24" fillId="0" borderId="1" xfId="3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4" fillId="2" borderId="1" xfId="33" applyFont="1" applyFill="1" applyBorder="1" applyAlignment="1">
      <alignment horizontal="center" vertical="center" wrapText="1"/>
    </xf>
    <xf numFmtId="0" fontId="24" fillId="2" borderId="1" xfId="33" applyFont="1" applyFill="1" applyBorder="1" applyAlignment="1">
      <alignment horizontal="left" vertical="center" wrapText="1"/>
    </xf>
    <xf numFmtId="4" fontId="24" fillId="2" borderId="1" xfId="34" applyNumberFormat="1" applyFont="1" applyFill="1" applyBorder="1" applyAlignment="1">
      <alignment horizontal="center" vertical="center"/>
    </xf>
    <xf numFmtId="0" fontId="24" fillId="2" borderId="1" xfId="34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24" fillId="0" borderId="1" xfId="0" applyFont="1" applyFill="1" applyBorder="1"/>
    <xf numFmtId="0" fontId="30" fillId="0" borderId="0" xfId="0" applyFont="1" applyAlignment="1">
      <alignment horizontal="center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4" fillId="0" borderId="2" xfId="32" applyFont="1" applyFill="1" applyBorder="1" applyAlignment="1">
      <alignment horizontal="center" vertical="center" wrapText="1"/>
    </xf>
    <xf numFmtId="9" fontId="24" fillId="0" borderId="1" xfId="22" applyNumberFormat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3" xfId="23" applyFont="1" applyFill="1" applyBorder="1" applyAlignment="1">
      <alignment horizontal="center" vertical="center" wrapText="1"/>
    </xf>
    <xf numFmtId="0" fontId="24" fillId="2" borderId="2" xfId="2" applyFont="1" applyFill="1" applyBorder="1" applyAlignment="1">
      <alignment horizontal="center" vertical="center"/>
    </xf>
    <xf numFmtId="0" fontId="24" fillId="2" borderId="2" xfId="2" applyFont="1" applyFill="1" applyBorder="1"/>
    <xf numFmtId="4" fontId="27" fillId="0" borderId="7" xfId="0" applyNumberFormat="1" applyFont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9" fontId="22" fillId="0" borderId="1" xfId="3" applyNumberFormat="1" applyFont="1" applyFill="1" applyBorder="1" applyAlignment="1">
      <alignment horizontal="center" vertical="center" wrapText="1"/>
    </xf>
    <xf numFmtId="4" fontId="24" fillId="0" borderId="1" xfId="32" applyNumberFormat="1" applyFont="1" applyFill="1" applyBorder="1" applyAlignment="1">
      <alignment horizontal="center" vertical="center" wrapText="1"/>
    </xf>
    <xf numFmtId="3" fontId="24" fillId="0" borderId="1" xfId="13" applyNumberFormat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left" vertical="center" wrapText="1"/>
    </xf>
    <xf numFmtId="0" fontId="22" fillId="2" borderId="8" xfId="1" applyFont="1" applyFill="1" applyBorder="1" applyAlignment="1">
      <alignment horizontal="left" vertical="center" wrapText="1"/>
    </xf>
    <xf numFmtId="0" fontId="22" fillId="2" borderId="18" xfId="1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left" vertical="center"/>
    </xf>
    <xf numFmtId="0" fontId="23" fillId="2" borderId="0" xfId="2" applyFont="1" applyFill="1" applyBorder="1" applyAlignment="1">
      <alignment vertical="center"/>
    </xf>
    <xf numFmtId="0" fontId="25" fillId="2" borderId="0" xfId="1" applyFont="1" applyFill="1" applyBorder="1" applyAlignment="1">
      <alignment horizontal="right" vertical="center" wrapText="1"/>
    </xf>
    <xf numFmtId="0" fontId="25" fillId="2" borderId="1" xfId="1" applyFont="1" applyFill="1" applyBorder="1" applyAlignment="1">
      <alignment horizontal="right" vertical="center" wrapText="1"/>
    </xf>
    <xf numFmtId="0" fontId="27" fillId="0" borderId="2" xfId="2" applyFont="1" applyBorder="1" applyAlignment="1">
      <alignment vertical="center" wrapText="1"/>
    </xf>
    <xf numFmtId="0" fontId="24" fillId="0" borderId="2" xfId="2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7" fillId="2" borderId="1" xfId="32" applyFont="1" applyFill="1" applyBorder="1" applyAlignment="1">
      <alignment horizontal="center" vertical="center" wrapText="1"/>
    </xf>
    <xf numFmtId="49" fontId="27" fillId="2" borderId="1" xfId="32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justify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 wrapText="1"/>
    </xf>
    <xf numFmtId="4" fontId="24" fillId="0" borderId="8" xfId="0" applyNumberFormat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 wrapText="1"/>
    </xf>
    <xf numFmtId="0" fontId="24" fillId="2" borderId="24" xfId="2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4" fillId="2" borderId="3" xfId="2" applyFont="1" applyFill="1" applyBorder="1" applyAlignment="1">
      <alignment horizontal="center" vertical="center"/>
    </xf>
    <xf numFmtId="0" fontId="24" fillId="2" borderId="3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9" fontId="24" fillId="2" borderId="3" xfId="2" applyNumberFormat="1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 wrapText="1"/>
    </xf>
    <xf numFmtId="3" fontId="24" fillId="2" borderId="3" xfId="0" applyNumberFormat="1" applyFont="1" applyFill="1" applyBorder="1" applyAlignment="1">
      <alignment horizontal="center" vertical="center" wrapText="1"/>
    </xf>
    <xf numFmtId="0" fontId="24" fillId="2" borderId="25" xfId="2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horizontal="center" vertical="center"/>
    </xf>
    <xf numFmtId="4" fontId="24" fillId="2" borderId="3" xfId="0" applyNumberFormat="1" applyFont="1" applyFill="1" applyBorder="1" applyAlignment="1">
      <alignment horizontal="center" vertical="center" wrapText="1"/>
    </xf>
    <xf numFmtId="4" fontId="24" fillId="2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4" fontId="27" fillId="2" borderId="1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4" fillId="0" borderId="1" xfId="2" applyNumberFormat="1" applyFont="1" applyFill="1" applyBorder="1" applyAlignment="1">
      <alignment horizontal="center" vertical="center"/>
    </xf>
    <xf numFmtId="4" fontId="24" fillId="0" borderId="1" xfId="2" applyNumberFormat="1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vertical="center"/>
    </xf>
    <xf numFmtId="3" fontId="24" fillId="0" borderId="1" xfId="19" applyNumberFormat="1" applyFont="1" applyFill="1" applyBorder="1" applyAlignment="1">
      <alignment horizontal="center" vertical="center" wrapText="1"/>
    </xf>
    <xf numFmtId="0" fontId="24" fillId="0" borderId="7" xfId="2" applyFont="1" applyFill="1" applyBorder="1" applyAlignment="1">
      <alignment horizontal="center" vertical="center" wrapText="1"/>
    </xf>
    <xf numFmtId="166" fontId="24" fillId="0" borderId="1" xfId="19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9" fontId="34" fillId="2" borderId="1" xfId="0" applyNumberFormat="1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4" fontId="34" fillId="2" borderId="1" xfId="0" applyNumberFormat="1" applyFont="1" applyFill="1" applyBorder="1" applyAlignment="1">
      <alignment horizontal="center"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24" fillId="2" borderId="9" xfId="1" applyFont="1" applyFill="1" applyBorder="1" applyAlignment="1">
      <alignment horizontal="left" vertical="center" wrapText="1"/>
    </xf>
    <xf numFmtId="0" fontId="24" fillId="2" borderId="10" xfId="1" applyFont="1" applyFill="1" applyBorder="1" applyAlignment="1">
      <alignment horizontal="left" vertical="center" wrapText="1"/>
    </xf>
    <xf numFmtId="0" fontId="24" fillId="2" borderId="11" xfId="1" applyFont="1" applyFill="1" applyBorder="1" applyAlignment="1">
      <alignment horizontal="left" vertical="center" wrapText="1"/>
    </xf>
    <xf numFmtId="0" fontId="23" fillId="2" borderId="1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2" fillId="2" borderId="0" xfId="1" applyFont="1" applyFill="1" applyAlignment="1">
      <alignment horizontal="center" vertical="center" wrapText="1"/>
    </xf>
    <xf numFmtId="0" fontId="23" fillId="2" borderId="4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4" fillId="2" borderId="2" xfId="1" applyFont="1" applyFill="1" applyBorder="1" applyAlignment="1">
      <alignment horizontal="left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8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</cellXfs>
  <cellStyles count="35">
    <cellStyle name="??" xfId="1"/>
    <cellStyle name="?? 3" xfId="24"/>
    <cellStyle name="Standard_BA-09-BA-LI-0141-R00_e" xfId="3"/>
    <cellStyle name="Денежный" xfId="27" builtinId="4"/>
    <cellStyle name="Обычный" xfId="0" builtinId="0"/>
    <cellStyle name="Обычный 15" xfId="28"/>
    <cellStyle name="Обычный 15 2" xfId="33"/>
    <cellStyle name="Обычный 2" xfId="2"/>
    <cellStyle name="Обычный 2 2" xfId="11"/>
    <cellStyle name="Обычный 2 2 2" xfId="32"/>
    <cellStyle name="Обычный 2 2 3" xfId="34"/>
    <cellStyle name="Обычный 2 4 3" xfId="30"/>
    <cellStyle name="Обычный 2 9" xfId="8"/>
    <cellStyle name="Обычный 3" xfId="9"/>
    <cellStyle name="Обычный 3 2 2" xfId="13"/>
    <cellStyle name="Обычный 3 2_Прочие соц. выплаты" xfId="16"/>
    <cellStyle name="Обычный 4" xfId="4"/>
    <cellStyle name="Обычный 4 7" xfId="17"/>
    <cellStyle name="Обычный 6" xfId="7"/>
    <cellStyle name="Обычный 8" xfId="6"/>
    <cellStyle name="Обычный 9" xfId="14"/>
    <cellStyle name="Обычный 9 2" xfId="12"/>
    <cellStyle name="Обычный_ДополнГП-2006" xfId="23"/>
    <cellStyle name="Обычный_ЗАЯВКА ТМЦ  НА 2009 ГОД 2" xfId="29"/>
    <cellStyle name="Обычный_Класификатор" xfId="26"/>
    <cellStyle name="Обычный_Книга1" xfId="20"/>
    <cellStyle name="Обычный_Лист1" xfId="25"/>
    <cellStyle name="Обычный_Лист1 2" xfId="22"/>
    <cellStyle name="Обычный_УшНУ Бюджет Атасу-Алашанькоу на 2010 2" xfId="21"/>
    <cellStyle name="Обычный_Шаблон сводного отчета ГЗ по статьям БП" xfId="31"/>
    <cellStyle name="Стиль 1" xfId="5"/>
    <cellStyle name="Стиль 1 3" xfId="15"/>
    <cellStyle name="Финансовый" xfId="19" builtinId="3"/>
    <cellStyle name="Финансовый 2" xfId="10"/>
    <cellStyle name="Финансовый 2 2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836"/>
  <sheetViews>
    <sheetView tabSelected="1" view="pageBreakPreview" topLeftCell="E15" zoomScale="80" zoomScaleNormal="75" zoomScaleSheetLayoutView="80" zoomScalePageLayoutView="50" workbookViewId="0">
      <selection activeCell="L35" sqref="L35"/>
    </sheetView>
  </sheetViews>
  <sheetFormatPr defaultColWidth="9.140625" defaultRowHeight="15.75" x14ac:dyDescent="0.25"/>
  <cols>
    <col min="1" max="1" width="9.140625" style="2"/>
    <col min="2" max="2" width="9.140625" style="2" customWidth="1"/>
    <col min="3" max="3" width="8.140625" style="43" customWidth="1"/>
    <col min="4" max="4" width="26.140625" style="2" customWidth="1"/>
    <col min="5" max="5" width="41.42578125" style="2" customWidth="1"/>
    <col min="6" max="6" width="32.42578125" style="2" customWidth="1"/>
    <col min="7" max="7" width="35.42578125" style="2" customWidth="1"/>
    <col min="8" max="8" width="39.28515625" style="2" customWidth="1"/>
    <col min="9" max="9" width="14.7109375" style="2" customWidth="1"/>
    <col min="10" max="10" width="14.5703125" style="2" customWidth="1"/>
    <col min="11" max="11" width="19" style="2" customWidth="1"/>
    <col min="12" max="12" width="16.5703125" style="2" customWidth="1"/>
    <col min="13" max="13" width="18.7109375" style="2" customWidth="1"/>
    <col min="14" max="14" width="20.42578125" style="2" customWidth="1"/>
    <col min="15" max="15" width="11.140625" style="2" customWidth="1"/>
    <col min="16" max="16" width="18.42578125" style="2" customWidth="1"/>
    <col min="17" max="17" width="24.28515625" style="2" customWidth="1"/>
    <col min="18" max="18" width="14.140625" style="2" customWidth="1"/>
    <col min="19" max="19" width="15" style="2" customWidth="1"/>
    <col min="20" max="20" width="15.42578125" style="2" customWidth="1"/>
    <col min="21" max="21" width="15.7109375" style="2" customWidth="1"/>
    <col min="22" max="22" width="25.28515625" style="3" customWidth="1"/>
    <col min="23" max="23" width="22" style="3" customWidth="1"/>
    <col min="24" max="24" width="12.42578125" style="2" customWidth="1"/>
    <col min="25" max="25" width="13.85546875" style="2" customWidth="1"/>
    <col min="26" max="26" width="19.28515625" style="8" customWidth="1"/>
    <col min="27" max="16384" width="9.140625" style="2"/>
  </cols>
  <sheetData>
    <row r="1" spans="1:74" s="10" customFormat="1" x14ac:dyDescent="0.25">
      <c r="C1" s="427"/>
      <c r="V1" s="11"/>
      <c r="W1" s="11"/>
      <c r="Z1" s="26"/>
    </row>
    <row r="2" spans="1:74" s="10" customFormat="1" x14ac:dyDescent="0.25">
      <c r="C2" s="427"/>
      <c r="V2" s="11"/>
      <c r="W2" s="11"/>
      <c r="Z2" s="26"/>
    </row>
    <row r="3" spans="1:74" s="10" customFormat="1" x14ac:dyDescent="0.25">
      <c r="C3" s="427"/>
      <c r="V3" s="11"/>
      <c r="W3" s="11"/>
      <c r="Z3" s="26"/>
    </row>
    <row r="4" spans="1:74" s="19" customFormat="1" hidden="1" x14ac:dyDescent="0.25">
      <c r="A4" s="10"/>
      <c r="B4" s="10"/>
      <c r="C4" s="428"/>
      <c r="V4" s="20"/>
      <c r="W4" s="20"/>
      <c r="Z4" s="353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</row>
    <row r="5" spans="1:74" s="21" customFormat="1" hidden="1" x14ac:dyDescent="0.25">
      <c r="A5" s="5"/>
      <c r="B5" s="5"/>
      <c r="C5" s="429"/>
      <c r="V5" s="22"/>
      <c r="W5" s="23"/>
      <c r="Z5" s="24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</row>
    <row r="6" spans="1:74" s="5" customFormat="1" x14ac:dyDescent="0.25">
      <c r="C6" s="368"/>
      <c r="V6" s="11"/>
      <c r="W6" s="25"/>
      <c r="Z6" s="26"/>
    </row>
    <row r="7" spans="1:74" s="5" customFormat="1" ht="26.25" customHeight="1" x14ac:dyDescent="0.25">
      <c r="C7" s="368"/>
      <c r="V7" s="11"/>
      <c r="W7" s="25"/>
      <c r="X7" s="483" t="s">
        <v>602</v>
      </c>
      <c r="Y7" s="483"/>
      <c r="Z7" s="483"/>
    </row>
    <row r="8" spans="1:74" s="5" customFormat="1" ht="33.75" customHeight="1" x14ac:dyDescent="0.25">
      <c r="C8" s="368"/>
      <c r="V8" s="11"/>
      <c r="W8" s="25"/>
      <c r="X8" s="484" t="s">
        <v>603</v>
      </c>
      <c r="Y8" s="484"/>
      <c r="Z8" s="484"/>
    </row>
    <row r="9" spans="1:74" s="5" customFormat="1" ht="33.75" customHeight="1" x14ac:dyDescent="0.25">
      <c r="C9" s="368"/>
      <c r="T9" s="29"/>
      <c r="U9" s="29"/>
      <c r="V9" s="30"/>
      <c r="W9" s="31"/>
      <c r="X9" s="32"/>
      <c r="Y9" s="32"/>
      <c r="Z9" s="29"/>
    </row>
    <row r="10" spans="1:74" s="5" customFormat="1" ht="33.75" customHeight="1" x14ac:dyDescent="0.25">
      <c r="C10" s="368"/>
      <c r="T10" s="29"/>
      <c r="U10" s="29"/>
      <c r="V10" s="30"/>
      <c r="W10" s="31"/>
      <c r="X10" s="32"/>
      <c r="Y10" s="32"/>
      <c r="Z10" s="29"/>
    </row>
    <row r="11" spans="1:74" s="5" customFormat="1" ht="18.75" x14ac:dyDescent="0.25">
      <c r="C11" s="368"/>
      <c r="Q11" s="220"/>
      <c r="T11" s="29"/>
      <c r="U11" s="29"/>
      <c r="V11" s="30"/>
      <c r="W11" s="31"/>
      <c r="X11" s="29"/>
      <c r="Y11" s="29"/>
      <c r="Z11" s="33"/>
    </row>
    <row r="12" spans="1:74" s="4" customFormat="1" ht="18.75" x14ac:dyDescent="0.25">
      <c r="C12" s="424"/>
      <c r="T12" s="34"/>
      <c r="U12" s="34"/>
      <c r="V12" s="35"/>
      <c r="W12" s="36"/>
      <c r="X12" s="34"/>
      <c r="Y12" s="34"/>
      <c r="Z12" s="29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</row>
    <row r="13" spans="1:74" s="4" customFormat="1" ht="18.75" x14ac:dyDescent="0.25">
      <c r="C13" s="430"/>
      <c r="D13" s="12"/>
      <c r="E13" s="12"/>
      <c r="F13" s="12"/>
      <c r="G13" s="12"/>
      <c r="H13" s="12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492" t="s">
        <v>2072</v>
      </c>
      <c r="U13" s="492"/>
      <c r="V13" s="492"/>
      <c r="W13" s="492"/>
      <c r="X13" s="492"/>
      <c r="Y13" s="492"/>
      <c r="Z13" s="492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</row>
    <row r="14" spans="1:74" s="4" customFormat="1" ht="18.75" x14ac:dyDescent="0.25">
      <c r="C14" s="430"/>
      <c r="D14" s="12"/>
      <c r="E14" s="12"/>
      <c r="F14" s="12"/>
      <c r="G14" s="12"/>
      <c r="H14" s="12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37"/>
      <c r="U14" s="37"/>
      <c r="V14" s="37"/>
      <c r="W14" s="37"/>
      <c r="X14" s="37"/>
      <c r="Y14" s="37"/>
      <c r="Z14" s="354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</row>
    <row r="15" spans="1:74" s="4" customFormat="1" ht="18.75" x14ac:dyDescent="0.25">
      <c r="C15" s="430"/>
      <c r="D15" s="12"/>
      <c r="E15" s="12"/>
      <c r="F15" s="12"/>
      <c r="G15" s="12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38" t="s">
        <v>613</v>
      </c>
      <c r="U15" s="38"/>
      <c r="V15" s="187"/>
      <c r="W15" s="188" t="s">
        <v>1147</v>
      </c>
      <c r="X15" s="40"/>
      <c r="Y15" s="37"/>
      <c r="Z15" s="354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</row>
    <row r="16" spans="1:74" s="4" customFormat="1" ht="18.75" x14ac:dyDescent="0.25">
      <c r="C16" s="430"/>
      <c r="D16" s="12"/>
      <c r="E16" s="12"/>
      <c r="F16" s="12"/>
      <c r="G16" s="12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37"/>
      <c r="U16" s="237"/>
      <c r="V16" s="237"/>
      <c r="W16" s="238" t="s">
        <v>1074</v>
      </c>
      <c r="X16" s="237"/>
      <c r="Y16" s="237"/>
      <c r="Z16" s="35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</row>
    <row r="17" spans="3:74" s="4" customFormat="1" ht="18.75" x14ac:dyDescent="0.25">
      <c r="C17" s="430"/>
      <c r="D17" s="12"/>
      <c r="E17" s="12"/>
      <c r="F17" s="12"/>
      <c r="G17" s="12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08"/>
      <c r="U17" s="208"/>
      <c r="V17" s="208"/>
      <c r="W17" s="235" t="s">
        <v>1146</v>
      </c>
      <c r="X17" s="236"/>
      <c r="Y17" s="236"/>
      <c r="Z17" s="35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</row>
    <row r="18" spans="3:74" s="4" customFormat="1" ht="18.75" x14ac:dyDescent="0.25">
      <c r="C18" s="430"/>
      <c r="D18" s="12"/>
      <c r="E18" s="12"/>
      <c r="F18" s="12"/>
      <c r="G18" s="12"/>
      <c r="H18" s="12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08"/>
      <c r="U18" s="208"/>
      <c r="V18" s="208"/>
      <c r="W18" s="235" t="s">
        <v>1148</v>
      </c>
      <c r="X18" s="236"/>
      <c r="Y18" s="236"/>
      <c r="Z18" s="35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</row>
    <row r="19" spans="3:74" s="4" customFormat="1" ht="18.75" x14ac:dyDescent="0.25">
      <c r="C19" s="430"/>
      <c r="D19" s="12"/>
      <c r="E19" s="12"/>
      <c r="F19" s="12"/>
      <c r="G19" s="12"/>
      <c r="H19" s="12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08"/>
      <c r="U19" s="208"/>
      <c r="V19" s="208"/>
      <c r="W19" s="188" t="s">
        <v>1173</v>
      </c>
      <c r="X19" s="208"/>
      <c r="Y19" s="208"/>
      <c r="Z19" s="35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</row>
    <row r="20" spans="3:74" s="4" customFormat="1" ht="18.75" x14ac:dyDescent="0.25">
      <c r="C20" s="430"/>
      <c r="D20" s="12"/>
      <c r="E20" s="12"/>
      <c r="F20" s="12"/>
      <c r="G20" s="12"/>
      <c r="H20" s="12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08"/>
      <c r="U20" s="208"/>
      <c r="V20" s="208"/>
      <c r="W20" s="188" t="s">
        <v>1620</v>
      </c>
      <c r="X20" s="208"/>
      <c r="Y20" s="208"/>
      <c r="Z20" s="35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</row>
    <row r="21" spans="3:74" s="4" customFormat="1" ht="18.75" x14ac:dyDescent="0.25">
      <c r="C21" s="430"/>
      <c r="D21" s="12"/>
      <c r="E21" s="12"/>
      <c r="F21" s="12"/>
      <c r="G21" s="12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08"/>
      <c r="U21" s="208"/>
      <c r="V21" s="208"/>
      <c r="W21" s="188" t="s">
        <v>1631</v>
      </c>
      <c r="X21" s="208"/>
      <c r="Y21" s="208"/>
      <c r="Z21" s="35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</row>
    <row r="22" spans="3:74" s="4" customFormat="1" ht="18.75" x14ac:dyDescent="0.25">
      <c r="C22" s="430"/>
      <c r="D22" s="12"/>
      <c r="E22" s="12"/>
      <c r="F22" s="12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08"/>
      <c r="U22" s="208"/>
      <c r="V22" s="208"/>
      <c r="W22" s="188" t="s">
        <v>1661</v>
      </c>
      <c r="X22" s="208"/>
      <c r="Y22" s="208"/>
      <c r="Z22" s="35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</row>
    <row r="23" spans="3:74" s="4" customFormat="1" ht="18.75" x14ac:dyDescent="0.25">
      <c r="C23" s="430"/>
      <c r="D23" s="12"/>
      <c r="E23" s="12"/>
      <c r="F23" s="12"/>
      <c r="G23" s="12"/>
      <c r="H23" s="12"/>
      <c r="I23" s="13"/>
      <c r="J23" s="13"/>
      <c r="K23" s="13"/>
      <c r="L23" s="286"/>
      <c r="M23" s="13"/>
      <c r="N23" s="13"/>
      <c r="O23" s="13"/>
      <c r="P23" s="13"/>
      <c r="Q23" s="13"/>
      <c r="R23" s="13"/>
      <c r="S23" s="13"/>
      <c r="T23" s="208"/>
      <c r="U23" s="208"/>
      <c r="V23" s="208"/>
      <c r="W23" s="188" t="s">
        <v>1666</v>
      </c>
      <c r="X23" s="208"/>
      <c r="Y23" s="208"/>
      <c r="Z23" s="35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</row>
    <row r="24" spans="3:74" s="4" customFormat="1" ht="18.75" x14ac:dyDescent="0.25">
      <c r="C24" s="430"/>
      <c r="D24" s="12"/>
      <c r="E24" s="12"/>
      <c r="F24" s="12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08"/>
      <c r="U24" s="208"/>
      <c r="V24" s="208"/>
      <c r="W24" s="188" t="s">
        <v>1699</v>
      </c>
      <c r="X24" s="208"/>
      <c r="Y24" s="208"/>
      <c r="Z24" s="35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</row>
    <row r="25" spans="3:74" s="4" customFormat="1" ht="18.75" x14ac:dyDescent="0.25">
      <c r="C25" s="430"/>
      <c r="D25" s="12"/>
      <c r="E25" s="12"/>
      <c r="F25" s="12"/>
      <c r="G25" s="12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08"/>
      <c r="U25" s="208"/>
      <c r="V25" s="208"/>
      <c r="W25" s="188" t="s">
        <v>1713</v>
      </c>
      <c r="X25" s="208"/>
      <c r="Y25" s="208"/>
      <c r="Z25" s="35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</row>
    <row r="26" spans="3:74" s="4" customFormat="1" ht="18.75" x14ac:dyDescent="0.25">
      <c r="C26" s="430"/>
      <c r="D26" s="12"/>
      <c r="E26" s="12"/>
      <c r="F26" s="12"/>
      <c r="G26" s="12"/>
      <c r="H26" s="12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08"/>
      <c r="U26" s="208"/>
      <c r="V26" s="208"/>
      <c r="W26" s="188" t="s">
        <v>1726</v>
      </c>
      <c r="X26" s="208"/>
      <c r="Y26" s="208"/>
      <c r="Z26" s="35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</row>
    <row r="27" spans="3:74" s="4" customFormat="1" ht="18.75" x14ac:dyDescent="0.25">
      <c r="C27" s="430"/>
      <c r="D27" s="12"/>
      <c r="E27" s="12"/>
      <c r="F27" s="12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08"/>
      <c r="U27" s="208"/>
      <c r="V27" s="208"/>
      <c r="W27" s="188" t="s">
        <v>1738</v>
      </c>
      <c r="X27" s="208"/>
      <c r="Y27" s="208"/>
      <c r="Z27" s="35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</row>
    <row r="28" spans="3:74" s="4" customFormat="1" ht="18.75" x14ac:dyDescent="0.25">
      <c r="C28" s="430"/>
      <c r="D28" s="12"/>
      <c r="E28" s="12"/>
      <c r="F28" s="12"/>
      <c r="G28" s="12"/>
      <c r="H28" s="1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08"/>
      <c r="U28" s="208"/>
      <c r="V28" s="208"/>
      <c r="W28" s="188" t="s">
        <v>1919</v>
      </c>
      <c r="X28" s="208"/>
      <c r="Y28" s="208"/>
      <c r="Z28" s="35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</row>
    <row r="29" spans="3:74" s="4" customFormat="1" ht="18.75" x14ac:dyDescent="0.25">
      <c r="C29" s="430"/>
      <c r="D29" s="12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08"/>
      <c r="U29" s="208"/>
      <c r="V29" s="208"/>
      <c r="W29" s="188" t="s">
        <v>2063</v>
      </c>
      <c r="X29" s="208"/>
      <c r="Y29" s="208"/>
      <c r="Z29" s="35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</row>
    <row r="30" spans="3:74" s="4" customFormat="1" ht="18.75" x14ac:dyDescent="0.25">
      <c r="C30" s="430"/>
      <c r="D30" s="12"/>
      <c r="E30" s="12"/>
      <c r="F30" s="12"/>
      <c r="G30" s="12"/>
      <c r="H30" s="12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08"/>
      <c r="U30" s="208"/>
      <c r="V30" s="208"/>
      <c r="W30" s="188" t="s">
        <v>2154</v>
      </c>
      <c r="X30" s="208"/>
      <c r="Y30" s="208"/>
      <c r="Z30" s="35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</row>
    <row r="31" spans="3:74" s="4" customFormat="1" ht="18.75" x14ac:dyDescent="0.25">
      <c r="C31" s="430"/>
      <c r="D31" s="12"/>
      <c r="E31" s="12"/>
      <c r="F31" s="12"/>
      <c r="G31" s="12"/>
      <c r="H31" s="12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08"/>
      <c r="U31" s="208"/>
      <c r="V31" s="208"/>
      <c r="W31" s="188" t="s">
        <v>2155</v>
      </c>
      <c r="X31" s="208"/>
      <c r="Y31" s="208"/>
      <c r="Z31" s="35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</row>
    <row r="32" spans="3:74" s="4" customFormat="1" ht="18.75" x14ac:dyDescent="0.25">
      <c r="C32" s="430"/>
      <c r="D32" s="28"/>
      <c r="E32" s="28"/>
      <c r="F32" s="28"/>
      <c r="G32" s="28"/>
      <c r="H32" s="28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36"/>
      <c r="U32" s="236"/>
      <c r="V32" s="236"/>
      <c r="W32" s="235" t="s">
        <v>2235</v>
      </c>
      <c r="X32" s="236"/>
      <c r="Y32" s="236"/>
      <c r="Z32" s="399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</row>
    <row r="33" spans="3:74" s="4" customFormat="1" ht="18.75" x14ac:dyDescent="0.25">
      <c r="C33" s="430"/>
      <c r="D33" s="28"/>
      <c r="E33" s="28"/>
      <c r="F33" s="28"/>
      <c r="G33" s="28"/>
      <c r="H33" s="28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36"/>
      <c r="U33" s="236"/>
      <c r="V33" s="236"/>
      <c r="W33" s="235" t="s">
        <v>2236</v>
      </c>
      <c r="X33" s="236"/>
      <c r="Y33" s="236"/>
      <c r="Z33" s="399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</row>
    <row r="34" spans="3:74" s="4" customFormat="1" ht="18.75" x14ac:dyDescent="0.25">
      <c r="C34" s="430"/>
      <c r="D34" s="28"/>
      <c r="E34" s="28"/>
      <c r="F34" s="28"/>
      <c r="G34" s="28"/>
      <c r="H34" s="28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36"/>
      <c r="U34" s="236"/>
      <c r="V34" s="236"/>
      <c r="W34" s="235" t="s">
        <v>2251</v>
      </c>
      <c r="X34" s="236"/>
      <c r="Y34" s="236"/>
      <c r="Z34" s="399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</row>
    <row r="35" spans="3:74" s="4" customFormat="1" ht="18.75" x14ac:dyDescent="0.25">
      <c r="C35" s="430"/>
      <c r="D35" s="28"/>
      <c r="E35" s="28"/>
      <c r="F35" s="28"/>
      <c r="G35" s="28"/>
      <c r="H35" s="28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36"/>
      <c r="U35" s="236"/>
      <c r="V35" s="236"/>
      <c r="W35" s="235" t="s">
        <v>2260</v>
      </c>
      <c r="X35" s="236"/>
      <c r="Y35" s="236"/>
      <c r="Z35" s="399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</row>
    <row r="36" spans="3:74" s="4" customFormat="1" ht="18.75" x14ac:dyDescent="0.25">
      <c r="C36" s="430"/>
      <c r="D36" s="28"/>
      <c r="E36" s="28"/>
      <c r="F36" s="28"/>
      <c r="G36" s="28"/>
      <c r="H36" s="28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36"/>
      <c r="U36" s="236"/>
      <c r="V36" s="236"/>
      <c r="W36" s="235" t="s">
        <v>2291</v>
      </c>
      <c r="X36" s="236"/>
      <c r="Y36" s="236"/>
      <c r="Z36" s="399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</row>
    <row r="37" spans="3:74" s="4" customFormat="1" ht="18.75" x14ac:dyDescent="0.25">
      <c r="C37" s="430"/>
      <c r="D37" s="28"/>
      <c r="E37" s="28"/>
      <c r="F37" s="28"/>
      <c r="G37" s="28"/>
      <c r="H37" s="28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36"/>
      <c r="U37" s="236"/>
      <c r="V37" s="236"/>
      <c r="W37" s="235" t="s">
        <v>2308</v>
      </c>
      <c r="X37" s="236"/>
      <c r="Y37" s="236"/>
      <c r="Z37" s="399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</row>
    <row r="38" spans="3:74" s="4" customFormat="1" ht="18.75" x14ac:dyDescent="0.25">
      <c r="C38" s="430"/>
      <c r="D38" s="28"/>
      <c r="E38" s="28"/>
      <c r="F38" s="28"/>
      <c r="G38" s="28"/>
      <c r="H38" s="28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36"/>
      <c r="U38" s="236"/>
      <c r="V38" s="236"/>
      <c r="W38" s="235" t="s">
        <v>2334</v>
      </c>
      <c r="X38" s="236"/>
      <c r="Y38" s="236"/>
      <c r="Z38" s="399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</row>
    <row r="39" spans="3:74" s="4" customFormat="1" ht="18.75" x14ac:dyDescent="0.25">
      <c r="C39" s="430"/>
      <c r="D39" s="28"/>
      <c r="E39" s="28"/>
      <c r="F39" s="28"/>
      <c r="G39" s="28"/>
      <c r="H39" s="28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36"/>
      <c r="U39" s="236"/>
      <c r="V39" s="236"/>
      <c r="W39" s="235" t="s">
        <v>2337</v>
      </c>
      <c r="X39" s="236"/>
      <c r="Y39" s="236"/>
      <c r="Z39" s="399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</row>
    <row r="40" spans="3:74" s="4" customFormat="1" ht="18.75" x14ac:dyDescent="0.25">
      <c r="C40" s="430"/>
      <c r="D40" s="28"/>
      <c r="E40" s="28"/>
      <c r="F40" s="28"/>
      <c r="G40" s="28"/>
      <c r="H40" s="28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36"/>
      <c r="U40" s="236"/>
      <c r="V40" s="236"/>
      <c r="W40" s="235" t="s">
        <v>2364</v>
      </c>
      <c r="X40" s="236"/>
      <c r="Y40" s="236"/>
      <c r="Z40" s="399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</row>
    <row r="41" spans="3:74" s="4" customFormat="1" ht="18.75" x14ac:dyDescent="0.25">
      <c r="C41" s="430"/>
      <c r="D41" s="28"/>
      <c r="E41" s="28"/>
      <c r="F41" s="28"/>
      <c r="G41" s="28"/>
      <c r="H41" s="28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36"/>
      <c r="U41" s="236"/>
      <c r="V41" s="236"/>
      <c r="W41" s="235" t="s">
        <v>2420</v>
      </c>
      <c r="X41" s="236"/>
      <c r="Y41" s="236"/>
      <c r="Z41" s="399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</row>
    <row r="42" spans="3:74" s="4" customFormat="1" ht="18.75" x14ac:dyDescent="0.25">
      <c r="C42" s="430"/>
      <c r="D42" s="28"/>
      <c r="E42" s="28"/>
      <c r="F42" s="28"/>
      <c r="G42" s="28"/>
      <c r="H42" s="28"/>
      <c r="I42" s="286"/>
      <c r="J42" s="286"/>
      <c r="K42" s="286"/>
      <c r="L42" s="286"/>
      <c r="M42" s="286"/>
      <c r="N42" s="286"/>
      <c r="O42" s="286"/>
      <c r="P42" s="286"/>
      <c r="Q42" s="286"/>
      <c r="R42" s="286"/>
      <c r="S42" s="286"/>
      <c r="T42" s="236"/>
      <c r="U42" s="236"/>
      <c r="V42" s="236"/>
      <c r="W42" s="235" t="s">
        <v>2424</v>
      </c>
      <c r="X42" s="236"/>
      <c r="Y42" s="236"/>
      <c r="Z42" s="399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</row>
    <row r="43" spans="3:74" s="4" customFormat="1" ht="18.75" x14ac:dyDescent="0.25">
      <c r="C43" s="430"/>
      <c r="D43" s="28"/>
      <c r="E43" s="28"/>
      <c r="F43" s="28"/>
      <c r="G43" s="28"/>
      <c r="H43" s="28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36"/>
      <c r="U43" s="236"/>
      <c r="V43" s="236"/>
      <c r="W43" s="235" t="s">
        <v>2435</v>
      </c>
      <c r="X43" s="236"/>
      <c r="Y43" s="236"/>
      <c r="Z43" s="399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</row>
    <row r="44" spans="3:74" s="4" customFormat="1" ht="18.75" x14ac:dyDescent="0.25">
      <c r="C44" s="430"/>
      <c r="D44" s="28"/>
      <c r="E44" s="28"/>
      <c r="F44" s="28"/>
      <c r="G44" s="28"/>
      <c r="H44" s="28"/>
      <c r="I44" s="286"/>
      <c r="J44" s="286"/>
      <c r="K44" s="286"/>
      <c r="L44" s="286"/>
      <c r="M44" s="286"/>
      <c r="N44" s="286"/>
      <c r="O44" s="286"/>
      <c r="P44" s="286"/>
      <c r="Q44" s="286"/>
      <c r="R44" s="286"/>
      <c r="S44" s="286"/>
      <c r="T44" s="236"/>
      <c r="U44" s="236"/>
      <c r="V44" s="236"/>
      <c r="W44" s="235" t="s">
        <v>2439</v>
      </c>
      <c r="X44" s="236"/>
      <c r="Y44" s="236"/>
      <c r="Z44" s="399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</row>
    <row r="45" spans="3:74" s="4" customFormat="1" ht="18.75" x14ac:dyDescent="0.25">
      <c r="C45" s="430"/>
      <c r="D45" s="28"/>
      <c r="E45" s="28"/>
      <c r="F45" s="28"/>
      <c r="G45" s="28"/>
      <c r="H45" s="28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6"/>
      <c r="T45" s="236"/>
      <c r="U45" s="236"/>
      <c r="V45" s="236"/>
      <c r="W45" s="235" t="s">
        <v>2461</v>
      </c>
      <c r="X45" s="236"/>
      <c r="Y45" s="236"/>
      <c r="Z45" s="399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</row>
    <row r="46" spans="3:74" s="4" customFormat="1" ht="18.75" x14ac:dyDescent="0.25">
      <c r="C46" s="430"/>
      <c r="D46" s="28"/>
      <c r="E46" s="28"/>
      <c r="F46" s="28"/>
      <c r="G46" s="28"/>
      <c r="H46" s="28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86"/>
      <c r="T46" s="236"/>
      <c r="U46" s="236"/>
      <c r="V46" s="236"/>
      <c r="W46" s="235" t="s">
        <v>2470</v>
      </c>
      <c r="X46" s="236"/>
      <c r="Y46" s="236"/>
      <c r="Z46" s="399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</row>
    <row r="47" spans="3:74" s="4" customFormat="1" x14ac:dyDescent="0.25">
      <c r="C47" s="430"/>
      <c r="D47" s="12"/>
      <c r="E47" s="12"/>
      <c r="F47" s="12"/>
      <c r="G47" s="12"/>
      <c r="H47" s="12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39"/>
      <c r="U47" s="39"/>
      <c r="V47" s="39"/>
      <c r="W47" s="39"/>
      <c r="X47" s="39"/>
      <c r="Y47" s="39"/>
      <c r="Z47" s="35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3:74" s="4" customFormat="1" x14ac:dyDescent="0.25">
      <c r="C48" s="431"/>
      <c r="D48" s="28"/>
      <c r="E48" s="28"/>
      <c r="F48" s="27" t="s">
        <v>2471</v>
      </c>
      <c r="G48" s="28"/>
      <c r="H48" s="28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398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</row>
    <row r="49" spans="1:74" s="4" customFormat="1" x14ac:dyDescent="0.25">
      <c r="C49" s="485"/>
      <c r="D49" s="486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6"/>
      <c r="T49" s="486"/>
      <c r="U49" s="486"/>
      <c r="V49" s="486"/>
      <c r="W49" s="486"/>
      <c r="X49" s="486"/>
      <c r="Y49" s="486"/>
      <c r="Z49" s="486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</row>
    <row r="50" spans="1:74" s="4" customFormat="1" x14ac:dyDescent="0.25">
      <c r="C50" s="43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357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</row>
    <row r="51" spans="1:74" s="8" customFormat="1" x14ac:dyDescent="0.25">
      <c r="A51" s="5"/>
      <c r="B51" s="5"/>
      <c r="C51" s="433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358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</row>
    <row r="52" spans="1:74" s="18" customFormat="1" ht="94.5" customHeight="1" x14ac:dyDescent="0.25">
      <c r="A52" s="5"/>
      <c r="B52" s="5"/>
      <c r="C52" s="157" t="s">
        <v>0</v>
      </c>
      <c r="D52" s="1" t="s">
        <v>1</v>
      </c>
      <c r="E52" s="1" t="s">
        <v>2</v>
      </c>
      <c r="F52" s="1" t="s">
        <v>3</v>
      </c>
      <c r="G52" s="1" t="s">
        <v>4</v>
      </c>
      <c r="H52" s="1" t="s">
        <v>5</v>
      </c>
      <c r="I52" s="1" t="s">
        <v>6</v>
      </c>
      <c r="J52" s="1" t="s">
        <v>31</v>
      </c>
      <c r="K52" s="1" t="s">
        <v>7</v>
      </c>
      <c r="L52" s="1" t="s">
        <v>8</v>
      </c>
      <c r="M52" s="1" t="s">
        <v>9</v>
      </c>
      <c r="N52" s="1" t="s">
        <v>10</v>
      </c>
      <c r="O52" s="1" t="s">
        <v>11</v>
      </c>
      <c r="P52" s="1" t="s">
        <v>12</v>
      </c>
      <c r="Q52" s="1" t="s">
        <v>13</v>
      </c>
      <c r="R52" s="1" t="s">
        <v>14</v>
      </c>
      <c r="S52" s="1" t="s">
        <v>15</v>
      </c>
      <c r="T52" s="6" t="s">
        <v>16</v>
      </c>
      <c r="U52" s="1" t="s">
        <v>17</v>
      </c>
      <c r="V52" s="7" t="s">
        <v>18</v>
      </c>
      <c r="W52" s="7" t="s">
        <v>19</v>
      </c>
      <c r="X52" s="1" t="s">
        <v>20</v>
      </c>
      <c r="Y52" s="1" t="s">
        <v>21</v>
      </c>
      <c r="Z52" s="1" t="s">
        <v>22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</row>
    <row r="53" spans="1:74" s="4" customFormat="1" x14ac:dyDescent="0.25">
      <c r="C53" s="337">
        <v>1</v>
      </c>
      <c r="D53" s="14">
        <v>2</v>
      </c>
      <c r="E53" s="14">
        <v>3</v>
      </c>
      <c r="F53" s="14">
        <v>4</v>
      </c>
      <c r="G53" s="14">
        <v>5</v>
      </c>
      <c r="H53" s="14">
        <v>6</v>
      </c>
      <c r="I53" s="14">
        <v>7</v>
      </c>
      <c r="J53" s="14">
        <v>8</v>
      </c>
      <c r="K53" s="14">
        <v>9</v>
      </c>
      <c r="L53" s="14">
        <v>10</v>
      </c>
      <c r="M53" s="14">
        <v>11</v>
      </c>
      <c r="N53" s="14">
        <v>12</v>
      </c>
      <c r="O53" s="14">
        <v>13</v>
      </c>
      <c r="P53" s="14">
        <v>14</v>
      </c>
      <c r="Q53" s="14">
        <v>15</v>
      </c>
      <c r="R53" s="14">
        <v>16</v>
      </c>
      <c r="S53" s="14">
        <v>17</v>
      </c>
      <c r="T53" s="14">
        <v>18</v>
      </c>
      <c r="U53" s="14">
        <v>19</v>
      </c>
      <c r="V53" s="15">
        <v>20</v>
      </c>
      <c r="W53" s="15">
        <v>21</v>
      </c>
      <c r="X53" s="14">
        <v>22</v>
      </c>
      <c r="Y53" s="14">
        <v>23</v>
      </c>
      <c r="Z53" s="14">
        <v>24</v>
      </c>
    </row>
    <row r="54" spans="1:74" s="43" customFormat="1" ht="12.75" x14ac:dyDescent="0.25">
      <c r="C54" s="490" t="s">
        <v>23</v>
      </c>
      <c r="D54" s="491"/>
      <c r="E54" s="491"/>
      <c r="F54" s="491"/>
      <c r="G54" s="491"/>
      <c r="H54" s="491"/>
      <c r="I54" s="491"/>
      <c r="J54" s="491"/>
      <c r="K54" s="491"/>
      <c r="L54" s="491"/>
      <c r="M54" s="491"/>
      <c r="N54" s="491"/>
      <c r="O54" s="491"/>
      <c r="P54" s="491"/>
      <c r="Q54" s="491"/>
      <c r="R54" s="491"/>
      <c r="S54" s="491"/>
      <c r="T54" s="491"/>
      <c r="U54" s="491"/>
      <c r="V54" s="491"/>
      <c r="W54" s="491"/>
      <c r="X54" s="491"/>
      <c r="Y54" s="491"/>
      <c r="Z54" s="491"/>
    </row>
    <row r="55" spans="1:74" s="44" customFormat="1" ht="97.5" customHeight="1" x14ac:dyDescent="0.25">
      <c r="C55" s="45" t="s">
        <v>38</v>
      </c>
      <c r="D55" s="45" t="s">
        <v>172</v>
      </c>
      <c r="E55" s="46" t="s">
        <v>216</v>
      </c>
      <c r="F55" s="47" t="s">
        <v>217</v>
      </c>
      <c r="G55" s="48" t="s">
        <v>218</v>
      </c>
      <c r="H55" s="49" t="s">
        <v>219</v>
      </c>
      <c r="I55" s="50" t="s">
        <v>189</v>
      </c>
      <c r="J55" s="51">
        <v>1</v>
      </c>
      <c r="K55" s="45">
        <v>750000000</v>
      </c>
      <c r="L55" s="52" t="s">
        <v>177</v>
      </c>
      <c r="M55" s="50" t="s">
        <v>220</v>
      </c>
      <c r="N55" s="45" t="s">
        <v>221</v>
      </c>
      <c r="O55" s="45" t="s">
        <v>222</v>
      </c>
      <c r="P55" s="50" t="s">
        <v>223</v>
      </c>
      <c r="Q55" s="45" t="s">
        <v>224</v>
      </c>
      <c r="R55" s="45">
        <v>245</v>
      </c>
      <c r="S55" s="53" t="s">
        <v>225</v>
      </c>
      <c r="T55" s="50">
        <v>632488.81999999995</v>
      </c>
      <c r="U55" s="54">
        <v>17.010000000000002</v>
      </c>
      <c r="V55" s="50">
        <f>U55*T55</f>
        <v>10758634.828199999</v>
      </c>
      <c r="W55" s="50">
        <f t="shared" ref="W55:W62" si="0">V55*1.12</f>
        <v>12049671.007584</v>
      </c>
      <c r="X55" s="45"/>
      <c r="Y55" s="55" t="s">
        <v>197</v>
      </c>
      <c r="Z55" s="45"/>
    </row>
    <row r="56" spans="1:74" s="44" customFormat="1" ht="199.5" customHeight="1" x14ac:dyDescent="0.25">
      <c r="C56" s="45" t="s">
        <v>39</v>
      </c>
      <c r="D56" s="45" t="s">
        <v>172</v>
      </c>
      <c r="E56" s="46" t="s">
        <v>216</v>
      </c>
      <c r="F56" s="47" t="s">
        <v>217</v>
      </c>
      <c r="G56" s="48" t="s">
        <v>218</v>
      </c>
      <c r="H56" s="49" t="s">
        <v>226</v>
      </c>
      <c r="I56" s="50" t="s">
        <v>189</v>
      </c>
      <c r="J56" s="51">
        <v>1</v>
      </c>
      <c r="K56" s="45">
        <v>750000000</v>
      </c>
      <c r="L56" s="52" t="s">
        <v>177</v>
      </c>
      <c r="M56" s="50" t="s">
        <v>220</v>
      </c>
      <c r="N56" s="45" t="s">
        <v>221</v>
      </c>
      <c r="O56" s="45" t="s">
        <v>222</v>
      </c>
      <c r="P56" s="50" t="s">
        <v>223</v>
      </c>
      <c r="Q56" s="45" t="s">
        <v>224</v>
      </c>
      <c r="R56" s="45">
        <v>245</v>
      </c>
      <c r="S56" s="53" t="s">
        <v>225</v>
      </c>
      <c r="T56" s="50">
        <v>1830589.28</v>
      </c>
      <c r="U56" s="54">
        <v>13.91</v>
      </c>
      <c r="V56" s="50">
        <f t="shared" ref="V56:V60" si="1">U56*T56</f>
        <v>25463496.884800002</v>
      </c>
      <c r="W56" s="50">
        <f t="shared" si="0"/>
        <v>28519116.510976005</v>
      </c>
      <c r="X56" s="45"/>
      <c r="Y56" s="55" t="s">
        <v>197</v>
      </c>
      <c r="Z56" s="45"/>
    </row>
    <row r="57" spans="1:74" s="44" customFormat="1" ht="196.5" customHeight="1" x14ac:dyDescent="0.25">
      <c r="C57" s="45" t="s">
        <v>40</v>
      </c>
      <c r="D57" s="45" t="s">
        <v>172</v>
      </c>
      <c r="E57" s="46" t="s">
        <v>216</v>
      </c>
      <c r="F57" s="47" t="s">
        <v>217</v>
      </c>
      <c r="G57" s="48" t="s">
        <v>218</v>
      </c>
      <c r="H57" s="56" t="s">
        <v>227</v>
      </c>
      <c r="I57" s="50" t="s">
        <v>189</v>
      </c>
      <c r="J57" s="51">
        <v>1</v>
      </c>
      <c r="K57" s="45">
        <v>750000000</v>
      </c>
      <c r="L57" s="52" t="s">
        <v>177</v>
      </c>
      <c r="M57" s="50" t="s">
        <v>220</v>
      </c>
      <c r="N57" s="45" t="s">
        <v>221</v>
      </c>
      <c r="O57" s="45" t="s">
        <v>222</v>
      </c>
      <c r="P57" s="50" t="s">
        <v>223</v>
      </c>
      <c r="Q57" s="45" t="s">
        <v>224</v>
      </c>
      <c r="R57" s="45">
        <v>245</v>
      </c>
      <c r="S57" s="53" t="s">
        <v>225</v>
      </c>
      <c r="T57" s="50">
        <v>26828872.23</v>
      </c>
      <c r="U57" s="54">
        <v>17.12</v>
      </c>
      <c r="V57" s="50">
        <f t="shared" si="1"/>
        <v>459310292.57760006</v>
      </c>
      <c r="W57" s="50">
        <f t="shared" si="0"/>
        <v>514427527.68691212</v>
      </c>
      <c r="X57" s="45"/>
      <c r="Y57" s="55" t="s">
        <v>197</v>
      </c>
      <c r="Z57" s="45"/>
    </row>
    <row r="58" spans="1:74" s="44" customFormat="1" ht="201" customHeight="1" x14ac:dyDescent="0.25">
      <c r="C58" s="45" t="s">
        <v>41</v>
      </c>
      <c r="D58" s="45" t="s">
        <v>172</v>
      </c>
      <c r="E58" s="46" t="s">
        <v>216</v>
      </c>
      <c r="F58" s="47" t="s">
        <v>217</v>
      </c>
      <c r="G58" s="48" t="s">
        <v>218</v>
      </c>
      <c r="H58" s="49" t="s">
        <v>228</v>
      </c>
      <c r="I58" s="50" t="s">
        <v>189</v>
      </c>
      <c r="J58" s="51">
        <v>1</v>
      </c>
      <c r="K58" s="45">
        <v>750000000</v>
      </c>
      <c r="L58" s="52" t="s">
        <v>177</v>
      </c>
      <c r="M58" s="50" t="s">
        <v>220</v>
      </c>
      <c r="N58" s="45" t="s">
        <v>229</v>
      </c>
      <c r="O58" s="45" t="s">
        <v>222</v>
      </c>
      <c r="P58" s="50" t="s">
        <v>230</v>
      </c>
      <c r="Q58" s="45" t="s">
        <v>224</v>
      </c>
      <c r="R58" s="45">
        <v>245</v>
      </c>
      <c r="S58" s="53" t="s">
        <v>225</v>
      </c>
      <c r="T58" s="50">
        <v>1886512.5</v>
      </c>
      <c r="U58" s="54">
        <v>15.72</v>
      </c>
      <c r="V58" s="50">
        <f t="shared" si="1"/>
        <v>29655976.5</v>
      </c>
      <c r="W58" s="50">
        <f t="shared" si="0"/>
        <v>33214693.680000003</v>
      </c>
      <c r="X58" s="45"/>
      <c r="Y58" s="55" t="s">
        <v>197</v>
      </c>
      <c r="Z58" s="45"/>
    </row>
    <row r="59" spans="1:74" s="44" customFormat="1" ht="204.75" customHeight="1" x14ac:dyDescent="0.25">
      <c r="C59" s="45" t="s">
        <v>42</v>
      </c>
      <c r="D59" s="45" t="s">
        <v>172</v>
      </c>
      <c r="E59" s="46" t="s">
        <v>216</v>
      </c>
      <c r="F59" s="47" t="s">
        <v>217</v>
      </c>
      <c r="G59" s="48" t="s">
        <v>218</v>
      </c>
      <c r="H59" s="49" t="s">
        <v>231</v>
      </c>
      <c r="I59" s="50" t="s">
        <v>189</v>
      </c>
      <c r="J59" s="51">
        <v>1</v>
      </c>
      <c r="K59" s="45">
        <v>750000000</v>
      </c>
      <c r="L59" s="52" t="s">
        <v>177</v>
      </c>
      <c r="M59" s="50" t="s">
        <v>220</v>
      </c>
      <c r="N59" s="45" t="s">
        <v>232</v>
      </c>
      <c r="O59" s="45" t="s">
        <v>222</v>
      </c>
      <c r="P59" s="50" t="s">
        <v>223</v>
      </c>
      <c r="Q59" s="45" t="s">
        <v>224</v>
      </c>
      <c r="R59" s="45">
        <v>245</v>
      </c>
      <c r="S59" s="53" t="s">
        <v>225</v>
      </c>
      <c r="T59" s="50">
        <v>20215748.609999999</v>
      </c>
      <c r="U59" s="54">
        <v>16.05</v>
      </c>
      <c r="V59" s="50">
        <f t="shared" si="1"/>
        <v>324462765.19050002</v>
      </c>
      <c r="W59" s="50">
        <f t="shared" si="0"/>
        <v>363398297.01336008</v>
      </c>
      <c r="X59" s="45"/>
      <c r="Y59" s="55" t="s">
        <v>197</v>
      </c>
      <c r="Z59" s="45"/>
    </row>
    <row r="60" spans="1:74" s="44" customFormat="1" ht="206.25" customHeight="1" x14ac:dyDescent="0.25">
      <c r="C60" s="45" t="s">
        <v>43</v>
      </c>
      <c r="D60" s="45" t="s">
        <v>172</v>
      </c>
      <c r="E60" s="46" t="s">
        <v>216</v>
      </c>
      <c r="F60" s="47" t="s">
        <v>217</v>
      </c>
      <c r="G60" s="48" t="s">
        <v>218</v>
      </c>
      <c r="H60" s="49" t="s">
        <v>233</v>
      </c>
      <c r="I60" s="50" t="s">
        <v>189</v>
      </c>
      <c r="J60" s="51">
        <v>1</v>
      </c>
      <c r="K60" s="45">
        <v>750000000</v>
      </c>
      <c r="L60" s="52" t="s">
        <v>177</v>
      </c>
      <c r="M60" s="50" t="s">
        <v>220</v>
      </c>
      <c r="N60" s="45" t="s">
        <v>232</v>
      </c>
      <c r="O60" s="45" t="s">
        <v>222</v>
      </c>
      <c r="P60" s="50" t="s">
        <v>223</v>
      </c>
      <c r="Q60" s="45" t="s">
        <v>224</v>
      </c>
      <c r="R60" s="45">
        <v>245</v>
      </c>
      <c r="S60" s="53" t="s">
        <v>225</v>
      </c>
      <c r="T60" s="50">
        <v>474256.92</v>
      </c>
      <c r="U60" s="54">
        <v>20.6</v>
      </c>
      <c r="V60" s="50">
        <f t="shared" si="1"/>
        <v>9769692.5520000011</v>
      </c>
      <c r="W60" s="50">
        <f t="shared" si="0"/>
        <v>10942055.658240002</v>
      </c>
      <c r="X60" s="45"/>
      <c r="Y60" s="55" t="s">
        <v>197</v>
      </c>
      <c r="Z60" s="45"/>
    </row>
    <row r="61" spans="1:74" s="44" customFormat="1" ht="299.25" customHeight="1" x14ac:dyDescent="0.25">
      <c r="C61" s="45" t="s">
        <v>44</v>
      </c>
      <c r="D61" s="45" t="s">
        <v>172</v>
      </c>
      <c r="E61" s="46" t="s">
        <v>216</v>
      </c>
      <c r="F61" s="47" t="s">
        <v>217</v>
      </c>
      <c r="G61" s="48" t="s">
        <v>218</v>
      </c>
      <c r="H61" s="49" t="s">
        <v>234</v>
      </c>
      <c r="I61" s="50" t="s">
        <v>189</v>
      </c>
      <c r="J61" s="51">
        <v>1</v>
      </c>
      <c r="K61" s="45">
        <v>750000000</v>
      </c>
      <c r="L61" s="52" t="s">
        <v>177</v>
      </c>
      <c r="M61" s="50" t="s">
        <v>220</v>
      </c>
      <c r="N61" s="45" t="s">
        <v>235</v>
      </c>
      <c r="O61" s="45" t="s">
        <v>222</v>
      </c>
      <c r="P61" s="50" t="s">
        <v>230</v>
      </c>
      <c r="Q61" s="45" t="s">
        <v>224</v>
      </c>
      <c r="R61" s="45">
        <v>245</v>
      </c>
      <c r="S61" s="53" t="s">
        <v>225</v>
      </c>
      <c r="T61" s="50">
        <v>997781.46</v>
      </c>
      <c r="U61" s="50">
        <v>18.190000000000001</v>
      </c>
      <c r="V61" s="50">
        <f>U61*T61</f>
        <v>18149644.757400002</v>
      </c>
      <c r="W61" s="50">
        <f t="shared" si="0"/>
        <v>20327602.128288005</v>
      </c>
      <c r="X61" s="45"/>
      <c r="Y61" s="55" t="s">
        <v>197</v>
      </c>
      <c r="Z61" s="50"/>
    </row>
    <row r="62" spans="1:74" s="44" customFormat="1" ht="409.5" customHeight="1" x14ac:dyDescent="0.25">
      <c r="C62" s="45" t="s">
        <v>45</v>
      </c>
      <c r="D62" s="45" t="s">
        <v>172</v>
      </c>
      <c r="E62" s="46" t="s">
        <v>216</v>
      </c>
      <c r="F62" s="47" t="s">
        <v>217</v>
      </c>
      <c r="G62" s="48" t="s">
        <v>218</v>
      </c>
      <c r="H62" s="49" t="s">
        <v>236</v>
      </c>
      <c r="I62" s="50" t="s">
        <v>189</v>
      </c>
      <c r="J62" s="51">
        <v>1</v>
      </c>
      <c r="K62" s="45">
        <v>750000000</v>
      </c>
      <c r="L62" s="52" t="s">
        <v>177</v>
      </c>
      <c r="M62" s="50" t="s">
        <v>220</v>
      </c>
      <c r="N62" s="45" t="s">
        <v>237</v>
      </c>
      <c r="O62" s="45" t="s">
        <v>222</v>
      </c>
      <c r="P62" s="50" t="s">
        <v>223</v>
      </c>
      <c r="Q62" s="45" t="s">
        <v>224</v>
      </c>
      <c r="R62" s="45">
        <v>245</v>
      </c>
      <c r="S62" s="53" t="s">
        <v>225</v>
      </c>
      <c r="T62" s="50">
        <v>3110390.4</v>
      </c>
      <c r="U62" s="50">
        <v>17.079999999999998</v>
      </c>
      <c r="V62" s="50">
        <f>T62*U62</f>
        <v>53125468.03199999</v>
      </c>
      <c r="W62" s="50">
        <f t="shared" si="0"/>
        <v>59500524.195839994</v>
      </c>
      <c r="X62" s="45"/>
      <c r="Y62" s="55" t="s">
        <v>197</v>
      </c>
      <c r="Z62" s="50"/>
    </row>
    <row r="63" spans="1:74" s="44" customFormat="1" ht="205.5" customHeight="1" x14ac:dyDescent="0.25">
      <c r="C63" s="57" t="s">
        <v>46</v>
      </c>
      <c r="D63" s="45" t="s">
        <v>172</v>
      </c>
      <c r="E63" s="58" t="s">
        <v>430</v>
      </c>
      <c r="F63" s="274" t="s">
        <v>431</v>
      </c>
      <c r="G63" s="274" t="s">
        <v>432</v>
      </c>
      <c r="H63" s="275" t="s">
        <v>1662</v>
      </c>
      <c r="I63" s="58" t="s">
        <v>189</v>
      </c>
      <c r="J63" s="60">
        <v>1</v>
      </c>
      <c r="K63" s="45">
        <v>750000000</v>
      </c>
      <c r="L63" s="58" t="s">
        <v>177</v>
      </c>
      <c r="M63" s="58" t="s">
        <v>688</v>
      </c>
      <c r="N63" s="58" t="s">
        <v>433</v>
      </c>
      <c r="O63" s="61" t="s">
        <v>222</v>
      </c>
      <c r="P63" s="58" t="s">
        <v>689</v>
      </c>
      <c r="Q63" s="62" t="s">
        <v>434</v>
      </c>
      <c r="R63" s="63">
        <v>796</v>
      </c>
      <c r="S63" s="63" t="s">
        <v>435</v>
      </c>
      <c r="T63" s="58">
        <v>1</v>
      </c>
      <c r="U63" s="64">
        <v>4824900</v>
      </c>
      <c r="V63" s="64">
        <v>0</v>
      </c>
      <c r="W63" s="64">
        <f>V63*1.12</f>
        <v>0</v>
      </c>
      <c r="X63" s="276"/>
      <c r="Y63" s="277">
        <v>2016</v>
      </c>
      <c r="Z63" s="277" t="s">
        <v>1642</v>
      </c>
    </row>
    <row r="64" spans="1:74" s="44" customFormat="1" ht="205.5" customHeight="1" x14ac:dyDescent="0.25">
      <c r="C64" s="57" t="s">
        <v>1665</v>
      </c>
      <c r="D64" s="45" t="s">
        <v>172</v>
      </c>
      <c r="E64" s="58" t="s">
        <v>430</v>
      </c>
      <c r="F64" s="274" t="s">
        <v>431</v>
      </c>
      <c r="G64" s="274" t="s">
        <v>432</v>
      </c>
      <c r="H64" s="275" t="s">
        <v>1663</v>
      </c>
      <c r="I64" s="58" t="s">
        <v>189</v>
      </c>
      <c r="J64" s="60">
        <v>1</v>
      </c>
      <c r="K64" s="45">
        <v>750000000</v>
      </c>
      <c r="L64" s="58" t="s">
        <v>177</v>
      </c>
      <c r="M64" s="58" t="s">
        <v>1664</v>
      </c>
      <c r="N64" s="58" t="s">
        <v>433</v>
      </c>
      <c r="O64" s="61" t="s">
        <v>222</v>
      </c>
      <c r="P64" s="58" t="s">
        <v>689</v>
      </c>
      <c r="Q64" s="62" t="s">
        <v>434</v>
      </c>
      <c r="R64" s="63">
        <v>796</v>
      </c>
      <c r="S64" s="63" t="s">
        <v>435</v>
      </c>
      <c r="T64" s="58">
        <v>1</v>
      </c>
      <c r="U64" s="64">
        <v>7709100</v>
      </c>
      <c r="V64" s="64">
        <f>U64</f>
        <v>7709100</v>
      </c>
      <c r="W64" s="64">
        <f>V64*1.12</f>
        <v>8634192</v>
      </c>
      <c r="X64" s="276"/>
      <c r="Y64" s="277">
        <v>2016</v>
      </c>
      <c r="Z64" s="277"/>
    </row>
    <row r="65" spans="3:26" s="44" customFormat="1" ht="261.75" customHeight="1" x14ac:dyDescent="0.25">
      <c r="C65" s="57" t="s">
        <v>63</v>
      </c>
      <c r="D65" s="45" t="s">
        <v>172</v>
      </c>
      <c r="E65" s="45" t="s">
        <v>447</v>
      </c>
      <c r="F65" s="45" t="s">
        <v>448</v>
      </c>
      <c r="G65" s="45" t="s">
        <v>449</v>
      </c>
      <c r="H65" s="45" t="s">
        <v>450</v>
      </c>
      <c r="I65" s="45" t="s">
        <v>201</v>
      </c>
      <c r="J65" s="65">
        <v>0</v>
      </c>
      <c r="K65" s="45">
        <v>750000000</v>
      </c>
      <c r="L65" s="45" t="s">
        <v>339</v>
      </c>
      <c r="M65" s="45" t="s">
        <v>193</v>
      </c>
      <c r="N65" s="45" t="s">
        <v>451</v>
      </c>
      <c r="O65" s="45" t="s">
        <v>222</v>
      </c>
      <c r="P65" s="45" t="s">
        <v>331</v>
      </c>
      <c r="Q65" s="45" t="s">
        <v>452</v>
      </c>
      <c r="R65" s="45" t="s">
        <v>453</v>
      </c>
      <c r="S65" s="45" t="s">
        <v>435</v>
      </c>
      <c r="T65" s="45">
        <v>5</v>
      </c>
      <c r="U65" s="45">
        <v>26866</v>
      </c>
      <c r="V65" s="45">
        <v>134330</v>
      </c>
      <c r="W65" s="45">
        <v>150449.60000000001</v>
      </c>
      <c r="X65" s="45"/>
      <c r="Y65" s="55" t="s">
        <v>343</v>
      </c>
      <c r="Z65" s="45"/>
    </row>
    <row r="66" spans="3:26" s="44" customFormat="1" ht="225.75" customHeight="1" x14ac:dyDescent="0.25">
      <c r="C66" s="57" t="s">
        <v>32</v>
      </c>
      <c r="D66" s="45" t="s">
        <v>172</v>
      </c>
      <c r="E66" s="45" t="s">
        <v>454</v>
      </c>
      <c r="F66" s="45" t="s">
        <v>455</v>
      </c>
      <c r="G66" s="45" t="s">
        <v>456</v>
      </c>
      <c r="H66" s="45" t="s">
        <v>457</v>
      </c>
      <c r="I66" s="45" t="s">
        <v>201</v>
      </c>
      <c r="J66" s="65">
        <v>0</v>
      </c>
      <c r="K66" s="45">
        <v>750000000</v>
      </c>
      <c r="L66" s="45" t="s">
        <v>339</v>
      </c>
      <c r="M66" s="45" t="s">
        <v>193</v>
      </c>
      <c r="N66" s="45" t="s">
        <v>451</v>
      </c>
      <c r="O66" s="45" t="s">
        <v>222</v>
      </c>
      <c r="P66" s="45" t="s">
        <v>458</v>
      </c>
      <c r="Q66" s="45" t="s">
        <v>452</v>
      </c>
      <c r="R66" s="45" t="s">
        <v>453</v>
      </c>
      <c r="S66" s="45" t="s">
        <v>435</v>
      </c>
      <c r="T66" s="45">
        <v>1</v>
      </c>
      <c r="U66" s="45">
        <v>2346923</v>
      </c>
      <c r="V66" s="45">
        <v>2346923</v>
      </c>
      <c r="W66" s="45">
        <v>2628553.7600000002</v>
      </c>
      <c r="X66" s="45"/>
      <c r="Y66" s="55" t="s">
        <v>343</v>
      </c>
      <c r="Z66" s="45"/>
    </row>
    <row r="67" spans="3:26" s="44" customFormat="1" ht="162.75" customHeight="1" x14ac:dyDescent="0.25">
      <c r="C67" s="57" t="s">
        <v>64</v>
      </c>
      <c r="D67" s="45" t="s">
        <v>172</v>
      </c>
      <c r="E67" s="45" t="s">
        <v>454</v>
      </c>
      <c r="F67" s="45" t="s">
        <v>455</v>
      </c>
      <c r="G67" s="45" t="s">
        <v>456</v>
      </c>
      <c r="H67" s="45" t="s">
        <v>459</v>
      </c>
      <c r="I67" s="45" t="s">
        <v>201</v>
      </c>
      <c r="J67" s="65">
        <v>0</v>
      </c>
      <c r="K67" s="45">
        <v>750000000</v>
      </c>
      <c r="L67" s="45" t="s">
        <v>339</v>
      </c>
      <c r="M67" s="45" t="s">
        <v>193</v>
      </c>
      <c r="N67" s="45" t="s">
        <v>451</v>
      </c>
      <c r="O67" s="45" t="s">
        <v>222</v>
      </c>
      <c r="P67" s="45" t="s">
        <v>458</v>
      </c>
      <c r="Q67" s="45" t="s">
        <v>452</v>
      </c>
      <c r="R67" s="45" t="s">
        <v>453</v>
      </c>
      <c r="S67" s="45" t="s">
        <v>435</v>
      </c>
      <c r="T67" s="45">
        <v>1</v>
      </c>
      <c r="U67" s="45">
        <v>2805883</v>
      </c>
      <c r="V67" s="45">
        <v>2805883</v>
      </c>
      <c r="W67" s="45">
        <v>3142588.9600000004</v>
      </c>
      <c r="X67" s="45"/>
      <c r="Y67" s="55" t="s">
        <v>343</v>
      </c>
      <c r="Z67" s="45"/>
    </row>
    <row r="68" spans="3:26" s="44" customFormat="1" ht="138" customHeight="1" x14ac:dyDescent="0.25">
      <c r="C68" s="57" t="s">
        <v>65</v>
      </c>
      <c r="D68" s="45" t="s">
        <v>172</v>
      </c>
      <c r="E68" s="45" t="s">
        <v>460</v>
      </c>
      <c r="F68" s="45" t="s">
        <v>461</v>
      </c>
      <c r="G68" s="45" t="s">
        <v>462</v>
      </c>
      <c r="H68" s="45" t="s">
        <v>463</v>
      </c>
      <c r="I68" s="45" t="s">
        <v>201</v>
      </c>
      <c r="J68" s="65">
        <v>0</v>
      </c>
      <c r="K68" s="45">
        <v>750000000</v>
      </c>
      <c r="L68" s="45" t="s">
        <v>339</v>
      </c>
      <c r="M68" s="45" t="s">
        <v>193</v>
      </c>
      <c r="N68" s="45" t="s">
        <v>451</v>
      </c>
      <c r="O68" s="45" t="s">
        <v>222</v>
      </c>
      <c r="P68" s="45" t="s">
        <v>331</v>
      </c>
      <c r="Q68" s="45" t="s">
        <v>452</v>
      </c>
      <c r="R68" s="45" t="s">
        <v>453</v>
      </c>
      <c r="S68" s="45" t="s">
        <v>435</v>
      </c>
      <c r="T68" s="45">
        <v>9</v>
      </c>
      <c r="U68" s="45">
        <v>4499</v>
      </c>
      <c r="V68" s="45">
        <v>40491</v>
      </c>
      <c r="W68" s="45">
        <v>45349.920000000006</v>
      </c>
      <c r="X68" s="45"/>
      <c r="Y68" s="55" t="s">
        <v>343</v>
      </c>
      <c r="Z68" s="45"/>
    </row>
    <row r="69" spans="3:26" s="44" customFormat="1" ht="282" customHeight="1" x14ac:dyDescent="0.25">
      <c r="C69" s="57" t="s">
        <v>66</v>
      </c>
      <c r="D69" s="45" t="s">
        <v>172</v>
      </c>
      <c r="E69" s="45" t="s">
        <v>464</v>
      </c>
      <c r="F69" s="45" t="s">
        <v>461</v>
      </c>
      <c r="G69" s="45" t="s">
        <v>465</v>
      </c>
      <c r="H69" s="45" t="s">
        <v>466</v>
      </c>
      <c r="I69" s="45" t="s">
        <v>201</v>
      </c>
      <c r="J69" s="65">
        <v>0</v>
      </c>
      <c r="K69" s="45">
        <v>750000000</v>
      </c>
      <c r="L69" s="45" t="s">
        <v>339</v>
      </c>
      <c r="M69" s="45" t="s">
        <v>193</v>
      </c>
      <c r="N69" s="45" t="s">
        <v>451</v>
      </c>
      <c r="O69" s="45" t="s">
        <v>222</v>
      </c>
      <c r="P69" s="45" t="s">
        <v>331</v>
      </c>
      <c r="Q69" s="45" t="s">
        <v>452</v>
      </c>
      <c r="R69" s="45" t="s">
        <v>453</v>
      </c>
      <c r="S69" s="45" t="s">
        <v>435</v>
      </c>
      <c r="T69" s="45">
        <v>9</v>
      </c>
      <c r="U69" s="45">
        <v>4791</v>
      </c>
      <c r="V69" s="45">
        <v>43119</v>
      </c>
      <c r="W69" s="45">
        <v>48293.280000000006</v>
      </c>
      <c r="X69" s="45"/>
      <c r="Y69" s="55" t="s">
        <v>343</v>
      </c>
      <c r="Z69" s="45"/>
    </row>
    <row r="70" spans="3:26" s="44" customFormat="1" ht="214.5" customHeight="1" x14ac:dyDescent="0.25">
      <c r="C70" s="57" t="s">
        <v>67</v>
      </c>
      <c r="D70" s="45" t="s">
        <v>172</v>
      </c>
      <c r="E70" s="45" t="s">
        <v>464</v>
      </c>
      <c r="F70" s="45" t="s">
        <v>461</v>
      </c>
      <c r="G70" s="45" t="s">
        <v>465</v>
      </c>
      <c r="H70" s="45" t="s">
        <v>467</v>
      </c>
      <c r="I70" s="45" t="s">
        <v>201</v>
      </c>
      <c r="J70" s="65">
        <v>0</v>
      </c>
      <c r="K70" s="45">
        <v>750000000</v>
      </c>
      <c r="L70" s="45" t="s">
        <v>339</v>
      </c>
      <c r="M70" s="45" t="s">
        <v>193</v>
      </c>
      <c r="N70" s="45" t="s">
        <v>451</v>
      </c>
      <c r="O70" s="45" t="s">
        <v>222</v>
      </c>
      <c r="P70" s="45" t="s">
        <v>331</v>
      </c>
      <c r="Q70" s="45" t="s">
        <v>452</v>
      </c>
      <c r="R70" s="45" t="s">
        <v>453</v>
      </c>
      <c r="S70" s="45" t="s">
        <v>435</v>
      </c>
      <c r="T70" s="45">
        <v>12</v>
      </c>
      <c r="U70" s="45">
        <v>4855</v>
      </c>
      <c r="V70" s="45">
        <v>58260</v>
      </c>
      <c r="W70" s="45">
        <v>65251.200000000004</v>
      </c>
      <c r="X70" s="45"/>
      <c r="Y70" s="55" t="s">
        <v>343</v>
      </c>
      <c r="Z70" s="45"/>
    </row>
    <row r="71" spans="3:26" s="44" customFormat="1" ht="234.75" customHeight="1" x14ac:dyDescent="0.25">
      <c r="C71" s="57" t="s">
        <v>68</v>
      </c>
      <c r="D71" s="45" t="s">
        <v>172</v>
      </c>
      <c r="E71" s="45" t="s">
        <v>460</v>
      </c>
      <c r="F71" s="45" t="s">
        <v>461</v>
      </c>
      <c r="G71" s="45" t="s">
        <v>462</v>
      </c>
      <c r="H71" s="45" t="s">
        <v>468</v>
      </c>
      <c r="I71" s="45" t="s">
        <v>201</v>
      </c>
      <c r="J71" s="65">
        <v>0</v>
      </c>
      <c r="K71" s="45">
        <v>750000000</v>
      </c>
      <c r="L71" s="45" t="s">
        <v>339</v>
      </c>
      <c r="M71" s="45" t="s">
        <v>193</v>
      </c>
      <c r="N71" s="45" t="s">
        <v>451</v>
      </c>
      <c r="O71" s="45" t="s">
        <v>222</v>
      </c>
      <c r="P71" s="45" t="s">
        <v>331</v>
      </c>
      <c r="Q71" s="45" t="s">
        <v>452</v>
      </c>
      <c r="R71" s="45" t="s">
        <v>453</v>
      </c>
      <c r="S71" s="45" t="s">
        <v>435</v>
      </c>
      <c r="T71" s="45">
        <v>9</v>
      </c>
      <c r="U71" s="45">
        <v>4791</v>
      </c>
      <c r="V71" s="45">
        <v>43119</v>
      </c>
      <c r="W71" s="45">
        <v>48293.280000000006</v>
      </c>
      <c r="X71" s="45"/>
      <c r="Y71" s="55" t="s">
        <v>343</v>
      </c>
      <c r="Z71" s="45"/>
    </row>
    <row r="72" spans="3:26" s="44" customFormat="1" ht="281.25" customHeight="1" x14ac:dyDescent="0.25">
      <c r="C72" s="57" t="s">
        <v>69</v>
      </c>
      <c r="D72" s="45" t="s">
        <v>172</v>
      </c>
      <c r="E72" s="45" t="s">
        <v>469</v>
      </c>
      <c r="F72" s="45" t="s">
        <v>470</v>
      </c>
      <c r="G72" s="45" t="s">
        <v>471</v>
      </c>
      <c r="H72" s="45" t="s">
        <v>472</v>
      </c>
      <c r="I72" s="45" t="s">
        <v>201</v>
      </c>
      <c r="J72" s="65">
        <v>0</v>
      </c>
      <c r="K72" s="45">
        <v>750000000</v>
      </c>
      <c r="L72" s="45" t="s">
        <v>339</v>
      </c>
      <c r="M72" s="45" t="s">
        <v>193</v>
      </c>
      <c r="N72" s="45" t="s">
        <v>473</v>
      </c>
      <c r="O72" s="45" t="s">
        <v>222</v>
      </c>
      <c r="P72" s="45" t="s">
        <v>331</v>
      </c>
      <c r="Q72" s="45" t="s">
        <v>452</v>
      </c>
      <c r="R72" s="45" t="s">
        <v>453</v>
      </c>
      <c r="S72" s="45" t="s">
        <v>435</v>
      </c>
      <c r="T72" s="45">
        <v>2</v>
      </c>
      <c r="U72" s="45">
        <v>13455</v>
      </c>
      <c r="V72" s="45">
        <v>26910</v>
      </c>
      <c r="W72" s="45">
        <v>30139.200000000004</v>
      </c>
      <c r="X72" s="45"/>
      <c r="Y72" s="55" t="s">
        <v>343</v>
      </c>
      <c r="Z72" s="45"/>
    </row>
    <row r="73" spans="3:26" s="44" customFormat="1" ht="209.25" customHeight="1" x14ac:dyDescent="0.25">
      <c r="C73" s="57" t="s">
        <v>70</v>
      </c>
      <c r="D73" s="45" t="s">
        <v>172</v>
      </c>
      <c r="E73" s="45" t="s">
        <v>474</v>
      </c>
      <c r="F73" s="45" t="s">
        <v>475</v>
      </c>
      <c r="G73" s="45" t="s">
        <v>476</v>
      </c>
      <c r="H73" s="45" t="s">
        <v>477</v>
      </c>
      <c r="I73" s="45" t="s">
        <v>201</v>
      </c>
      <c r="J73" s="65">
        <v>0</v>
      </c>
      <c r="K73" s="45">
        <v>750000000</v>
      </c>
      <c r="L73" s="45" t="s">
        <v>339</v>
      </c>
      <c r="M73" s="45" t="s">
        <v>193</v>
      </c>
      <c r="N73" s="45" t="s">
        <v>473</v>
      </c>
      <c r="O73" s="45" t="s">
        <v>222</v>
      </c>
      <c r="P73" s="45" t="s">
        <v>458</v>
      </c>
      <c r="Q73" s="45" t="s">
        <v>452</v>
      </c>
      <c r="R73" s="45" t="s">
        <v>453</v>
      </c>
      <c r="S73" s="45" t="s">
        <v>435</v>
      </c>
      <c r="T73" s="45">
        <v>1</v>
      </c>
      <c r="U73" s="45">
        <v>1239191</v>
      </c>
      <c r="V73" s="45">
        <v>1239191</v>
      </c>
      <c r="W73" s="45">
        <v>1387893.9200000002</v>
      </c>
      <c r="X73" s="45"/>
      <c r="Y73" s="55" t="s">
        <v>343</v>
      </c>
      <c r="Z73" s="45"/>
    </row>
    <row r="74" spans="3:26" s="44" customFormat="1" ht="155.25" customHeight="1" x14ac:dyDescent="0.25">
      <c r="C74" s="57" t="s">
        <v>71</v>
      </c>
      <c r="D74" s="45" t="s">
        <v>172</v>
      </c>
      <c r="E74" s="45" t="s">
        <v>478</v>
      </c>
      <c r="F74" s="45" t="s">
        <v>479</v>
      </c>
      <c r="G74" s="45" t="s">
        <v>480</v>
      </c>
      <c r="H74" s="45" t="s">
        <v>481</v>
      </c>
      <c r="I74" s="45" t="s">
        <v>201</v>
      </c>
      <c r="J74" s="65">
        <v>0</v>
      </c>
      <c r="K74" s="45">
        <v>750000000</v>
      </c>
      <c r="L74" s="45" t="s">
        <v>339</v>
      </c>
      <c r="M74" s="45" t="s">
        <v>193</v>
      </c>
      <c r="N74" s="45" t="s">
        <v>473</v>
      </c>
      <c r="O74" s="45" t="s">
        <v>222</v>
      </c>
      <c r="P74" s="45" t="s">
        <v>458</v>
      </c>
      <c r="Q74" s="45" t="s">
        <v>452</v>
      </c>
      <c r="R74" s="45" t="s">
        <v>453</v>
      </c>
      <c r="S74" s="45" t="s">
        <v>435</v>
      </c>
      <c r="T74" s="45">
        <v>1</v>
      </c>
      <c r="U74" s="45">
        <v>524525</v>
      </c>
      <c r="V74" s="45">
        <v>524525</v>
      </c>
      <c r="W74" s="45">
        <v>587468</v>
      </c>
      <c r="X74" s="45"/>
      <c r="Y74" s="55" t="s">
        <v>343</v>
      </c>
      <c r="Z74" s="45"/>
    </row>
    <row r="75" spans="3:26" s="44" customFormat="1" ht="164.25" customHeight="1" x14ac:dyDescent="0.25">
      <c r="C75" s="57" t="s">
        <v>72</v>
      </c>
      <c r="D75" s="45" t="s">
        <v>172</v>
      </c>
      <c r="E75" s="45" t="s">
        <v>482</v>
      </c>
      <c r="F75" s="45" t="s">
        <v>483</v>
      </c>
      <c r="G75" s="45" t="s">
        <v>484</v>
      </c>
      <c r="H75" s="45" t="s">
        <v>485</v>
      </c>
      <c r="I75" s="45" t="s">
        <v>201</v>
      </c>
      <c r="J75" s="65">
        <v>0</v>
      </c>
      <c r="K75" s="45">
        <v>750000000</v>
      </c>
      <c r="L75" s="45" t="s">
        <v>339</v>
      </c>
      <c r="M75" s="45" t="s">
        <v>193</v>
      </c>
      <c r="N75" s="45" t="s">
        <v>473</v>
      </c>
      <c r="O75" s="45" t="s">
        <v>222</v>
      </c>
      <c r="P75" s="45" t="s">
        <v>331</v>
      </c>
      <c r="Q75" s="45" t="s">
        <v>452</v>
      </c>
      <c r="R75" s="45" t="s">
        <v>453</v>
      </c>
      <c r="S75" s="45" t="s">
        <v>435</v>
      </c>
      <c r="T75" s="45">
        <v>15</v>
      </c>
      <c r="U75" s="45">
        <v>21595</v>
      </c>
      <c r="V75" s="45">
        <v>323925</v>
      </c>
      <c r="W75" s="45">
        <v>362796.00000000006</v>
      </c>
      <c r="X75" s="45"/>
      <c r="Y75" s="55" t="s">
        <v>343</v>
      </c>
      <c r="Z75" s="45"/>
    </row>
    <row r="76" spans="3:26" s="44" customFormat="1" ht="164.25" customHeight="1" x14ac:dyDescent="0.25">
      <c r="C76" s="57" t="s">
        <v>73</v>
      </c>
      <c r="D76" s="45" t="s">
        <v>172</v>
      </c>
      <c r="E76" s="45" t="s">
        <v>486</v>
      </c>
      <c r="F76" s="45" t="s">
        <v>487</v>
      </c>
      <c r="G76" s="45" t="s">
        <v>488</v>
      </c>
      <c r="H76" s="45" t="s">
        <v>489</v>
      </c>
      <c r="I76" s="45" t="s">
        <v>201</v>
      </c>
      <c r="J76" s="65">
        <v>0</v>
      </c>
      <c r="K76" s="45">
        <v>750000000</v>
      </c>
      <c r="L76" s="45" t="s">
        <v>339</v>
      </c>
      <c r="M76" s="45" t="s">
        <v>193</v>
      </c>
      <c r="N76" s="45" t="s">
        <v>451</v>
      </c>
      <c r="O76" s="45" t="s">
        <v>222</v>
      </c>
      <c r="P76" s="45" t="s">
        <v>331</v>
      </c>
      <c r="Q76" s="45" t="s">
        <v>452</v>
      </c>
      <c r="R76" s="45" t="s">
        <v>453</v>
      </c>
      <c r="S76" s="45" t="s">
        <v>435</v>
      </c>
      <c r="T76" s="45">
        <v>1</v>
      </c>
      <c r="U76" s="45">
        <v>6427</v>
      </c>
      <c r="V76" s="45">
        <v>6427</v>
      </c>
      <c r="W76" s="45">
        <v>7198.2400000000007</v>
      </c>
      <c r="X76" s="45"/>
      <c r="Y76" s="55" t="s">
        <v>343</v>
      </c>
      <c r="Z76" s="45"/>
    </row>
    <row r="77" spans="3:26" s="44" customFormat="1" ht="149.25" customHeight="1" x14ac:dyDescent="0.25">
      <c r="C77" s="57" t="s">
        <v>74</v>
      </c>
      <c r="D77" s="45" t="s">
        <v>172</v>
      </c>
      <c r="E77" s="45" t="s">
        <v>490</v>
      </c>
      <c r="F77" s="45" t="s">
        <v>491</v>
      </c>
      <c r="G77" s="45" t="s">
        <v>492</v>
      </c>
      <c r="H77" s="45" t="s">
        <v>493</v>
      </c>
      <c r="I77" s="45" t="s">
        <v>201</v>
      </c>
      <c r="J77" s="65">
        <v>0</v>
      </c>
      <c r="K77" s="45">
        <v>750000000</v>
      </c>
      <c r="L77" s="45" t="s">
        <v>339</v>
      </c>
      <c r="M77" s="45" t="s">
        <v>193</v>
      </c>
      <c r="N77" s="45" t="s">
        <v>494</v>
      </c>
      <c r="O77" s="45" t="s">
        <v>222</v>
      </c>
      <c r="P77" s="45" t="s">
        <v>458</v>
      </c>
      <c r="Q77" s="45" t="s">
        <v>452</v>
      </c>
      <c r="R77" s="45" t="s">
        <v>453</v>
      </c>
      <c r="S77" s="45" t="s">
        <v>435</v>
      </c>
      <c r="T77" s="45">
        <v>2</v>
      </c>
      <c r="U77" s="45">
        <v>126725</v>
      </c>
      <c r="V77" s="45">
        <v>253450</v>
      </c>
      <c r="W77" s="45">
        <v>283864</v>
      </c>
      <c r="X77" s="45"/>
      <c r="Y77" s="55" t="s">
        <v>343</v>
      </c>
      <c r="Z77" s="45"/>
    </row>
    <row r="78" spans="3:26" s="44" customFormat="1" ht="172.5" customHeight="1" x14ac:dyDescent="0.25">
      <c r="C78" s="57" t="s">
        <v>75</v>
      </c>
      <c r="D78" s="59" t="s">
        <v>501</v>
      </c>
      <c r="E78" s="59" t="s">
        <v>502</v>
      </c>
      <c r="F78" s="59" t="s">
        <v>503</v>
      </c>
      <c r="G78" s="59" t="s">
        <v>504</v>
      </c>
      <c r="H78" s="59" t="s">
        <v>505</v>
      </c>
      <c r="I78" s="66" t="s">
        <v>189</v>
      </c>
      <c r="J78" s="67">
        <v>0.84</v>
      </c>
      <c r="K78" s="59">
        <v>750000000</v>
      </c>
      <c r="L78" s="59" t="s">
        <v>506</v>
      </c>
      <c r="M78" s="66" t="s">
        <v>507</v>
      </c>
      <c r="N78" s="68" t="s">
        <v>508</v>
      </c>
      <c r="O78" s="69" t="s">
        <v>222</v>
      </c>
      <c r="P78" s="69" t="s">
        <v>509</v>
      </c>
      <c r="Q78" s="59" t="s">
        <v>510</v>
      </c>
      <c r="R78" s="70">
        <v>796</v>
      </c>
      <c r="S78" s="71" t="s">
        <v>511</v>
      </c>
      <c r="T78" s="71">
        <v>13000</v>
      </c>
      <c r="U78" s="72">
        <v>47.76</v>
      </c>
      <c r="V78" s="73">
        <v>620880</v>
      </c>
      <c r="W78" s="73">
        <v>695385.59999999998</v>
      </c>
      <c r="X78" s="70" t="s">
        <v>512</v>
      </c>
      <c r="Y78" s="74" t="s">
        <v>197</v>
      </c>
      <c r="Z78" s="359"/>
    </row>
    <row r="79" spans="3:26" s="44" customFormat="1" ht="165.75" customHeight="1" x14ac:dyDescent="0.25">
      <c r="C79" s="57" t="s">
        <v>76</v>
      </c>
      <c r="D79" s="59" t="s">
        <v>501</v>
      </c>
      <c r="E79" s="59" t="s">
        <v>513</v>
      </c>
      <c r="F79" s="59" t="s">
        <v>514</v>
      </c>
      <c r="G79" s="59" t="s">
        <v>515</v>
      </c>
      <c r="H79" s="58"/>
      <c r="I79" s="66" t="s">
        <v>189</v>
      </c>
      <c r="J79" s="67">
        <v>0</v>
      </c>
      <c r="K79" s="59">
        <v>750000000</v>
      </c>
      <c r="L79" s="59" t="s">
        <v>506</v>
      </c>
      <c r="M79" s="66" t="s">
        <v>507</v>
      </c>
      <c r="N79" s="68" t="s">
        <v>508</v>
      </c>
      <c r="O79" s="69" t="s">
        <v>222</v>
      </c>
      <c r="P79" s="69" t="s">
        <v>509</v>
      </c>
      <c r="Q79" s="59" t="s">
        <v>516</v>
      </c>
      <c r="R79" s="76" t="s">
        <v>517</v>
      </c>
      <c r="S79" s="59" t="s">
        <v>518</v>
      </c>
      <c r="T79" s="71">
        <v>1000</v>
      </c>
      <c r="U79" s="72">
        <v>11.4</v>
      </c>
      <c r="V79" s="73">
        <v>11400</v>
      </c>
      <c r="W79" s="73">
        <v>12768</v>
      </c>
      <c r="X79" s="70"/>
      <c r="Y79" s="74" t="s">
        <v>197</v>
      </c>
      <c r="Z79" s="359"/>
    </row>
    <row r="80" spans="3:26" s="44" customFormat="1" ht="182.25" customHeight="1" x14ac:dyDescent="0.25">
      <c r="C80" s="57" t="s">
        <v>77</v>
      </c>
      <c r="D80" s="59" t="s">
        <v>501</v>
      </c>
      <c r="E80" s="59" t="s">
        <v>519</v>
      </c>
      <c r="F80" s="59" t="s">
        <v>520</v>
      </c>
      <c r="G80" s="59" t="s">
        <v>521</v>
      </c>
      <c r="H80" s="59" t="s">
        <v>522</v>
      </c>
      <c r="I80" s="66" t="s">
        <v>189</v>
      </c>
      <c r="J80" s="67">
        <v>0</v>
      </c>
      <c r="K80" s="59">
        <v>750000000</v>
      </c>
      <c r="L80" s="59" t="s">
        <v>506</v>
      </c>
      <c r="M80" s="66" t="s">
        <v>507</v>
      </c>
      <c r="N80" s="68" t="s">
        <v>508</v>
      </c>
      <c r="O80" s="69" t="s">
        <v>222</v>
      </c>
      <c r="P80" s="69" t="s">
        <v>509</v>
      </c>
      <c r="Q80" s="59" t="s">
        <v>516</v>
      </c>
      <c r="R80" s="70">
        <v>796</v>
      </c>
      <c r="S80" s="71" t="s">
        <v>511</v>
      </c>
      <c r="T80" s="71">
        <v>3200</v>
      </c>
      <c r="U80" s="72">
        <v>25.79</v>
      </c>
      <c r="V80" s="73">
        <v>82528</v>
      </c>
      <c r="W80" s="73">
        <v>92431.360000000001</v>
      </c>
      <c r="X80" s="70"/>
      <c r="Y80" s="74" t="s">
        <v>197</v>
      </c>
      <c r="Z80" s="359"/>
    </row>
    <row r="81" spans="3:26" s="44" customFormat="1" ht="177" customHeight="1" x14ac:dyDescent="0.25">
      <c r="C81" s="57" t="s">
        <v>78</v>
      </c>
      <c r="D81" s="59" t="s">
        <v>501</v>
      </c>
      <c r="E81" s="59" t="s">
        <v>523</v>
      </c>
      <c r="F81" s="59" t="s">
        <v>524</v>
      </c>
      <c r="G81" s="59" t="s">
        <v>525</v>
      </c>
      <c r="H81" s="66" t="s">
        <v>526</v>
      </c>
      <c r="I81" s="66" t="s">
        <v>189</v>
      </c>
      <c r="J81" s="67">
        <v>1</v>
      </c>
      <c r="K81" s="59">
        <v>750000000</v>
      </c>
      <c r="L81" s="59" t="s">
        <v>506</v>
      </c>
      <c r="M81" s="66" t="s">
        <v>507</v>
      </c>
      <c r="N81" s="68" t="s">
        <v>508</v>
      </c>
      <c r="O81" s="69" t="s">
        <v>222</v>
      </c>
      <c r="P81" s="69" t="s">
        <v>527</v>
      </c>
      <c r="Q81" s="59" t="s">
        <v>528</v>
      </c>
      <c r="R81" s="70">
        <v>868</v>
      </c>
      <c r="S81" s="71" t="s">
        <v>529</v>
      </c>
      <c r="T81" s="71">
        <v>2292</v>
      </c>
      <c r="U81" s="72">
        <v>772.8</v>
      </c>
      <c r="V81" s="73">
        <v>1771257.6</v>
      </c>
      <c r="W81" s="73">
        <v>1983808.51</v>
      </c>
      <c r="X81" s="70" t="s">
        <v>512</v>
      </c>
      <c r="Y81" s="74" t="s">
        <v>197</v>
      </c>
      <c r="Z81" s="69"/>
    </row>
    <row r="82" spans="3:26" s="44" customFormat="1" ht="235.5" customHeight="1" x14ac:dyDescent="0.25">
      <c r="C82" s="57" t="s">
        <v>79</v>
      </c>
      <c r="D82" s="59" t="s">
        <v>501</v>
      </c>
      <c r="E82" s="59" t="s">
        <v>530</v>
      </c>
      <c r="F82" s="59" t="s">
        <v>524</v>
      </c>
      <c r="G82" s="59" t="s">
        <v>531</v>
      </c>
      <c r="H82" s="59"/>
      <c r="I82" s="66" t="s">
        <v>189</v>
      </c>
      <c r="J82" s="67">
        <v>1</v>
      </c>
      <c r="K82" s="59">
        <v>750000000</v>
      </c>
      <c r="L82" s="59" t="s">
        <v>506</v>
      </c>
      <c r="M82" s="66" t="s">
        <v>507</v>
      </c>
      <c r="N82" s="68" t="s">
        <v>508</v>
      </c>
      <c r="O82" s="69" t="s">
        <v>222</v>
      </c>
      <c r="P82" s="69" t="s">
        <v>527</v>
      </c>
      <c r="Q82" s="59" t="s">
        <v>528</v>
      </c>
      <c r="R82" s="70">
        <v>868</v>
      </c>
      <c r="S82" s="71" t="s">
        <v>529</v>
      </c>
      <c r="T82" s="71">
        <v>564</v>
      </c>
      <c r="U82" s="69">
        <v>69.44</v>
      </c>
      <c r="V82" s="69">
        <v>39164.160000000003</v>
      </c>
      <c r="W82" s="69">
        <v>43863.86</v>
      </c>
      <c r="X82" s="70" t="s">
        <v>512</v>
      </c>
      <c r="Y82" s="74" t="s">
        <v>197</v>
      </c>
      <c r="Z82" s="69"/>
    </row>
    <row r="83" spans="3:26" s="44" customFormat="1" ht="180" customHeight="1" x14ac:dyDescent="0.25">
      <c r="C83" s="57" t="s">
        <v>80</v>
      </c>
      <c r="D83" s="59" t="s">
        <v>501</v>
      </c>
      <c r="E83" s="59" t="s">
        <v>532</v>
      </c>
      <c r="F83" s="59" t="s">
        <v>524</v>
      </c>
      <c r="G83" s="59" t="s">
        <v>533</v>
      </c>
      <c r="H83" s="59"/>
      <c r="I83" s="66" t="s">
        <v>189</v>
      </c>
      <c r="J83" s="67">
        <v>1</v>
      </c>
      <c r="K83" s="59">
        <v>750000000</v>
      </c>
      <c r="L83" s="59" t="s">
        <v>506</v>
      </c>
      <c r="M83" s="66" t="s">
        <v>507</v>
      </c>
      <c r="N83" s="68" t="s">
        <v>508</v>
      </c>
      <c r="O83" s="69" t="s">
        <v>222</v>
      </c>
      <c r="P83" s="69" t="s">
        <v>527</v>
      </c>
      <c r="Q83" s="59" t="s">
        <v>528</v>
      </c>
      <c r="R83" s="70">
        <v>868</v>
      </c>
      <c r="S83" s="71" t="s">
        <v>529</v>
      </c>
      <c r="T83" s="77">
        <v>480</v>
      </c>
      <c r="U83" s="69">
        <v>103.75</v>
      </c>
      <c r="V83" s="69">
        <v>49800</v>
      </c>
      <c r="W83" s="69">
        <v>55776</v>
      </c>
      <c r="X83" s="70" t="s">
        <v>512</v>
      </c>
      <c r="Y83" s="74" t="s">
        <v>197</v>
      </c>
      <c r="Z83" s="69"/>
    </row>
    <row r="84" spans="3:26" s="44" customFormat="1" ht="180" customHeight="1" x14ac:dyDescent="0.25">
      <c r="C84" s="57" t="s">
        <v>725</v>
      </c>
      <c r="D84" s="78" t="s">
        <v>172</v>
      </c>
      <c r="E84" s="78" t="s">
        <v>714</v>
      </c>
      <c r="F84" s="78" t="s">
        <v>715</v>
      </c>
      <c r="G84" s="78" t="s">
        <v>716</v>
      </c>
      <c r="H84" s="79" t="s">
        <v>717</v>
      </c>
      <c r="I84" s="78" t="s">
        <v>189</v>
      </c>
      <c r="J84" s="80">
        <v>0</v>
      </c>
      <c r="K84" s="79">
        <v>750000000</v>
      </c>
      <c r="L84" s="81" t="s">
        <v>177</v>
      </c>
      <c r="M84" s="82" t="s">
        <v>718</v>
      </c>
      <c r="N84" s="79" t="s">
        <v>719</v>
      </c>
      <c r="O84" s="83" t="s">
        <v>222</v>
      </c>
      <c r="P84" s="82" t="s">
        <v>720</v>
      </c>
      <c r="Q84" s="78" t="s">
        <v>721</v>
      </c>
      <c r="R84" s="78">
        <v>796</v>
      </c>
      <c r="S84" s="83" t="s">
        <v>511</v>
      </c>
      <c r="T84" s="78">
        <v>62</v>
      </c>
      <c r="U84" s="84">
        <v>14445</v>
      </c>
      <c r="V84" s="85">
        <v>0</v>
      </c>
      <c r="W84" s="85">
        <f>V84*1.12</f>
        <v>0</v>
      </c>
      <c r="X84" s="78"/>
      <c r="Y84" s="78">
        <v>2016</v>
      </c>
      <c r="Z84" s="78">
        <v>11</v>
      </c>
    </row>
    <row r="85" spans="3:26" s="44" customFormat="1" ht="180" customHeight="1" x14ac:dyDescent="0.25">
      <c r="C85" s="57" t="s">
        <v>2098</v>
      </c>
      <c r="D85" s="78" t="s">
        <v>172</v>
      </c>
      <c r="E85" s="78" t="s">
        <v>714</v>
      </c>
      <c r="F85" s="78" t="s">
        <v>715</v>
      </c>
      <c r="G85" s="78" t="s">
        <v>716</v>
      </c>
      <c r="H85" s="79" t="s">
        <v>717</v>
      </c>
      <c r="I85" s="78" t="s">
        <v>189</v>
      </c>
      <c r="J85" s="80">
        <v>0</v>
      </c>
      <c r="K85" s="79">
        <v>750000000</v>
      </c>
      <c r="L85" s="81" t="s">
        <v>177</v>
      </c>
      <c r="M85" s="82" t="s">
        <v>2099</v>
      </c>
      <c r="N85" s="79" t="s">
        <v>719</v>
      </c>
      <c r="O85" s="83" t="s">
        <v>222</v>
      </c>
      <c r="P85" s="82" t="s">
        <v>720</v>
      </c>
      <c r="Q85" s="78" t="s">
        <v>721</v>
      </c>
      <c r="R85" s="78">
        <v>796</v>
      </c>
      <c r="S85" s="83" t="s">
        <v>511</v>
      </c>
      <c r="T85" s="78">
        <v>62</v>
      </c>
      <c r="U85" s="84">
        <v>14445</v>
      </c>
      <c r="V85" s="85">
        <f>U85*T85</f>
        <v>895590</v>
      </c>
      <c r="W85" s="85">
        <f>V85*1.12</f>
        <v>1003060.8</v>
      </c>
      <c r="X85" s="78"/>
      <c r="Y85" s="78">
        <v>2016</v>
      </c>
      <c r="Z85" s="78"/>
    </row>
    <row r="86" spans="3:26" s="44" customFormat="1" ht="180" customHeight="1" x14ac:dyDescent="0.25">
      <c r="C86" s="57" t="s">
        <v>726</v>
      </c>
      <c r="D86" s="78" t="s">
        <v>172</v>
      </c>
      <c r="E86" s="78" t="s">
        <v>722</v>
      </c>
      <c r="F86" s="78" t="s">
        <v>715</v>
      </c>
      <c r="G86" s="100" t="s">
        <v>723</v>
      </c>
      <c r="H86" s="79" t="s">
        <v>724</v>
      </c>
      <c r="I86" s="78" t="s">
        <v>189</v>
      </c>
      <c r="J86" s="80">
        <v>0</v>
      </c>
      <c r="K86" s="79">
        <v>750000000</v>
      </c>
      <c r="L86" s="81" t="s">
        <v>177</v>
      </c>
      <c r="M86" s="82" t="s">
        <v>718</v>
      </c>
      <c r="N86" s="79" t="s">
        <v>719</v>
      </c>
      <c r="O86" s="83" t="s">
        <v>222</v>
      </c>
      <c r="P86" s="82" t="s">
        <v>720</v>
      </c>
      <c r="Q86" s="78" t="s">
        <v>721</v>
      </c>
      <c r="R86" s="78">
        <v>796</v>
      </c>
      <c r="S86" s="83" t="s">
        <v>511</v>
      </c>
      <c r="T86" s="78">
        <v>34</v>
      </c>
      <c r="U86" s="84">
        <v>4494</v>
      </c>
      <c r="V86" s="85">
        <v>0</v>
      </c>
      <c r="W86" s="85">
        <v>0</v>
      </c>
      <c r="X86" s="78"/>
      <c r="Y86" s="78">
        <v>2016</v>
      </c>
      <c r="Z86" s="78">
        <v>11</v>
      </c>
    </row>
    <row r="87" spans="3:26" s="44" customFormat="1" ht="180" customHeight="1" x14ac:dyDescent="0.25">
      <c r="C87" s="57" t="s">
        <v>2100</v>
      </c>
      <c r="D87" s="78" t="s">
        <v>172</v>
      </c>
      <c r="E87" s="78" t="s">
        <v>722</v>
      </c>
      <c r="F87" s="78" t="s">
        <v>715</v>
      </c>
      <c r="G87" s="86" t="s">
        <v>723</v>
      </c>
      <c r="H87" s="79" t="s">
        <v>724</v>
      </c>
      <c r="I87" s="78" t="s">
        <v>189</v>
      </c>
      <c r="J87" s="80">
        <v>0</v>
      </c>
      <c r="K87" s="79">
        <v>750000000</v>
      </c>
      <c r="L87" s="81" t="s">
        <v>177</v>
      </c>
      <c r="M87" s="82" t="s">
        <v>2099</v>
      </c>
      <c r="N87" s="79" t="s">
        <v>719</v>
      </c>
      <c r="O87" s="83" t="s">
        <v>222</v>
      </c>
      <c r="P87" s="82" t="s">
        <v>720</v>
      </c>
      <c r="Q87" s="78" t="s">
        <v>721</v>
      </c>
      <c r="R87" s="78">
        <v>796</v>
      </c>
      <c r="S87" s="83" t="s">
        <v>511</v>
      </c>
      <c r="T87" s="78">
        <v>34</v>
      </c>
      <c r="U87" s="84">
        <v>4494</v>
      </c>
      <c r="V87" s="85">
        <f>T87*U87</f>
        <v>152796</v>
      </c>
      <c r="W87" s="85">
        <f>V87*1.12</f>
        <v>171131.52000000002</v>
      </c>
      <c r="X87" s="78"/>
      <c r="Y87" s="78">
        <v>2016</v>
      </c>
      <c r="Z87" s="78"/>
    </row>
    <row r="88" spans="3:26" s="44" customFormat="1" ht="180" customHeight="1" x14ac:dyDescent="0.25">
      <c r="C88" s="57" t="s">
        <v>784</v>
      </c>
      <c r="D88" s="59" t="s">
        <v>501</v>
      </c>
      <c r="E88" s="59" t="s">
        <v>779</v>
      </c>
      <c r="F88" s="59" t="s">
        <v>780</v>
      </c>
      <c r="G88" s="59" t="s">
        <v>781</v>
      </c>
      <c r="H88" s="59"/>
      <c r="I88" s="66" t="s">
        <v>176</v>
      </c>
      <c r="J88" s="67">
        <v>0</v>
      </c>
      <c r="K88" s="59">
        <v>750000000</v>
      </c>
      <c r="L88" s="59" t="s">
        <v>506</v>
      </c>
      <c r="M88" s="66" t="s">
        <v>389</v>
      </c>
      <c r="N88" s="68" t="s">
        <v>508</v>
      </c>
      <c r="O88" s="69" t="s">
        <v>222</v>
      </c>
      <c r="P88" s="69" t="s">
        <v>782</v>
      </c>
      <c r="Q88" s="59" t="s">
        <v>528</v>
      </c>
      <c r="R88" s="70">
        <v>112</v>
      </c>
      <c r="S88" s="68" t="s">
        <v>783</v>
      </c>
      <c r="T88" s="71">
        <v>118705</v>
      </c>
      <c r="U88" s="72">
        <v>112</v>
      </c>
      <c r="V88" s="73">
        <v>0</v>
      </c>
      <c r="W88" s="73">
        <v>0</v>
      </c>
      <c r="X88" s="70"/>
      <c r="Y88" s="70">
        <v>2016</v>
      </c>
      <c r="Z88" s="69" t="s">
        <v>1714</v>
      </c>
    </row>
    <row r="89" spans="3:26" s="44" customFormat="1" ht="180" customHeight="1" x14ac:dyDescent="0.25">
      <c r="C89" s="57" t="s">
        <v>1621</v>
      </c>
      <c r="D89" s="59" t="s">
        <v>501</v>
      </c>
      <c r="E89" s="59" t="s">
        <v>779</v>
      </c>
      <c r="F89" s="59" t="s">
        <v>780</v>
      </c>
      <c r="G89" s="59" t="s">
        <v>781</v>
      </c>
      <c r="H89" s="59"/>
      <c r="I89" s="66" t="s">
        <v>189</v>
      </c>
      <c r="J89" s="67">
        <v>1</v>
      </c>
      <c r="K89" s="59">
        <v>750000000</v>
      </c>
      <c r="L89" s="59" t="s">
        <v>506</v>
      </c>
      <c r="M89" s="66" t="s">
        <v>331</v>
      </c>
      <c r="N89" s="68" t="s">
        <v>508</v>
      </c>
      <c r="O89" s="69" t="s">
        <v>222</v>
      </c>
      <c r="P89" s="69" t="s">
        <v>243</v>
      </c>
      <c r="Q89" s="59" t="s">
        <v>528</v>
      </c>
      <c r="R89" s="70">
        <v>112</v>
      </c>
      <c r="S89" s="68" t="s">
        <v>783</v>
      </c>
      <c r="T89" s="71">
        <v>118705</v>
      </c>
      <c r="U89" s="72">
        <v>112</v>
      </c>
      <c r="V89" s="73">
        <v>13294960</v>
      </c>
      <c r="W89" s="73">
        <v>14890355.199999999</v>
      </c>
      <c r="X89" s="70" t="s">
        <v>206</v>
      </c>
      <c r="Y89" s="70">
        <v>2016</v>
      </c>
      <c r="Z89" s="59"/>
    </row>
    <row r="90" spans="3:26" s="44" customFormat="1" ht="180" customHeight="1" x14ac:dyDescent="0.25">
      <c r="C90" s="202" t="s">
        <v>831</v>
      </c>
      <c r="D90" s="226" t="s">
        <v>172</v>
      </c>
      <c r="E90" s="226" t="s">
        <v>832</v>
      </c>
      <c r="F90" s="226" t="s">
        <v>833</v>
      </c>
      <c r="G90" s="226" t="s">
        <v>834</v>
      </c>
      <c r="H90" s="226"/>
      <c r="I90" s="226" t="s">
        <v>189</v>
      </c>
      <c r="J90" s="228">
        <v>0</v>
      </c>
      <c r="K90" s="226">
        <v>750000000</v>
      </c>
      <c r="L90" s="226" t="s">
        <v>339</v>
      </c>
      <c r="M90" s="226" t="s">
        <v>642</v>
      </c>
      <c r="N90" s="226" t="s">
        <v>339</v>
      </c>
      <c r="O90" s="226" t="s">
        <v>222</v>
      </c>
      <c r="P90" s="226" t="s">
        <v>835</v>
      </c>
      <c r="Q90" s="226" t="s">
        <v>836</v>
      </c>
      <c r="R90" s="226">
        <v>796</v>
      </c>
      <c r="S90" s="226" t="s">
        <v>435</v>
      </c>
      <c r="T90" s="226">
        <v>10</v>
      </c>
      <c r="U90" s="205">
        <v>186978</v>
      </c>
      <c r="V90" s="205">
        <v>0</v>
      </c>
      <c r="W90" s="205">
        <v>0</v>
      </c>
      <c r="X90" s="226"/>
      <c r="Y90" s="226">
        <v>2016</v>
      </c>
      <c r="Z90" s="230" t="s">
        <v>1095</v>
      </c>
    </row>
    <row r="91" spans="3:26" s="44" customFormat="1" ht="180" customHeight="1" x14ac:dyDescent="0.25">
      <c r="C91" s="202" t="s">
        <v>1096</v>
      </c>
      <c r="D91" s="226" t="s">
        <v>172</v>
      </c>
      <c r="E91" s="226" t="s">
        <v>832</v>
      </c>
      <c r="F91" s="226" t="s">
        <v>833</v>
      </c>
      <c r="G91" s="226" t="s">
        <v>834</v>
      </c>
      <c r="H91" s="226"/>
      <c r="I91" s="226" t="s">
        <v>189</v>
      </c>
      <c r="J91" s="228">
        <v>0</v>
      </c>
      <c r="K91" s="226">
        <v>750000000</v>
      </c>
      <c r="L91" s="226" t="s">
        <v>339</v>
      </c>
      <c r="M91" s="226" t="s">
        <v>642</v>
      </c>
      <c r="N91" s="226" t="s">
        <v>339</v>
      </c>
      <c r="O91" s="226" t="s">
        <v>222</v>
      </c>
      <c r="P91" s="226" t="s">
        <v>835</v>
      </c>
      <c r="Q91" s="226" t="s">
        <v>836</v>
      </c>
      <c r="R91" s="226">
        <v>796</v>
      </c>
      <c r="S91" s="226" t="s">
        <v>435</v>
      </c>
      <c r="T91" s="226">
        <v>7</v>
      </c>
      <c r="U91" s="205">
        <f>287001/1.12</f>
        <v>256250.89285714284</v>
      </c>
      <c r="V91" s="205">
        <v>1793756.23</v>
      </c>
      <c r="W91" s="205">
        <f>V91*1.12</f>
        <v>2009006.9776000001</v>
      </c>
      <c r="X91" s="226"/>
      <c r="Y91" s="226">
        <v>2016</v>
      </c>
      <c r="Z91" s="230"/>
    </row>
    <row r="92" spans="3:26" s="44" customFormat="1" ht="180" customHeight="1" x14ac:dyDescent="0.25">
      <c r="C92" s="202" t="s">
        <v>837</v>
      </c>
      <c r="D92" s="226" t="s">
        <v>172</v>
      </c>
      <c r="E92" s="226" t="s">
        <v>838</v>
      </c>
      <c r="F92" s="226" t="s">
        <v>839</v>
      </c>
      <c r="G92" s="226" t="s">
        <v>840</v>
      </c>
      <c r="H92" s="226" t="s">
        <v>841</v>
      </c>
      <c r="I92" s="226" t="s">
        <v>189</v>
      </c>
      <c r="J92" s="228">
        <v>0</v>
      </c>
      <c r="K92" s="226">
        <v>750000000</v>
      </c>
      <c r="L92" s="226" t="s">
        <v>339</v>
      </c>
      <c r="M92" s="226" t="s">
        <v>642</v>
      </c>
      <c r="N92" s="226" t="s">
        <v>339</v>
      </c>
      <c r="O92" s="226" t="s">
        <v>222</v>
      </c>
      <c r="P92" s="226" t="s">
        <v>835</v>
      </c>
      <c r="Q92" s="226" t="s">
        <v>836</v>
      </c>
      <c r="R92" s="226">
        <v>796</v>
      </c>
      <c r="S92" s="226" t="s">
        <v>435</v>
      </c>
      <c r="T92" s="226">
        <v>17</v>
      </c>
      <c r="U92" s="205">
        <v>58644</v>
      </c>
      <c r="V92" s="205">
        <v>0</v>
      </c>
      <c r="W92" s="205">
        <v>0</v>
      </c>
      <c r="X92" s="226"/>
      <c r="Y92" s="226">
        <v>2016</v>
      </c>
      <c r="Z92" s="230" t="s">
        <v>1095</v>
      </c>
    </row>
    <row r="93" spans="3:26" s="44" customFormat="1" ht="180" customHeight="1" x14ac:dyDescent="0.25">
      <c r="C93" s="202" t="s">
        <v>1097</v>
      </c>
      <c r="D93" s="226" t="s">
        <v>172</v>
      </c>
      <c r="E93" s="226" t="s">
        <v>838</v>
      </c>
      <c r="F93" s="226" t="s">
        <v>839</v>
      </c>
      <c r="G93" s="226" t="s">
        <v>840</v>
      </c>
      <c r="H93" s="226" t="s">
        <v>841</v>
      </c>
      <c r="I93" s="226" t="s">
        <v>189</v>
      </c>
      <c r="J93" s="228">
        <v>0</v>
      </c>
      <c r="K93" s="226">
        <v>750000000</v>
      </c>
      <c r="L93" s="226" t="s">
        <v>339</v>
      </c>
      <c r="M93" s="226" t="s">
        <v>642</v>
      </c>
      <c r="N93" s="226" t="s">
        <v>339</v>
      </c>
      <c r="O93" s="226" t="s">
        <v>222</v>
      </c>
      <c r="P93" s="226" t="s">
        <v>835</v>
      </c>
      <c r="Q93" s="226" t="s">
        <v>836</v>
      </c>
      <c r="R93" s="226">
        <v>796</v>
      </c>
      <c r="S93" s="226" t="s">
        <v>435</v>
      </c>
      <c r="T93" s="226">
        <v>10</v>
      </c>
      <c r="U93" s="205">
        <f>47362/1.12</f>
        <v>42287.499999999993</v>
      </c>
      <c r="V93" s="205">
        <f>T93*U93</f>
        <v>422874.99999999994</v>
      </c>
      <c r="W93" s="205">
        <f>V93*1.12</f>
        <v>473620</v>
      </c>
      <c r="X93" s="226"/>
      <c r="Y93" s="226">
        <v>2016</v>
      </c>
      <c r="Z93" s="230"/>
    </row>
    <row r="94" spans="3:26" s="44" customFormat="1" ht="180" customHeight="1" x14ac:dyDescent="0.25">
      <c r="C94" s="202" t="s">
        <v>842</v>
      </c>
      <c r="D94" s="203" t="s">
        <v>172</v>
      </c>
      <c r="E94" s="203" t="s">
        <v>843</v>
      </c>
      <c r="F94" s="203" t="s">
        <v>844</v>
      </c>
      <c r="G94" s="203" t="s">
        <v>845</v>
      </c>
      <c r="H94" s="203" t="s">
        <v>846</v>
      </c>
      <c r="I94" s="203" t="s">
        <v>201</v>
      </c>
      <c r="J94" s="204">
        <v>0</v>
      </c>
      <c r="K94" s="203">
        <v>750000000</v>
      </c>
      <c r="L94" s="203" t="s">
        <v>339</v>
      </c>
      <c r="M94" s="203" t="s">
        <v>642</v>
      </c>
      <c r="N94" s="203" t="s">
        <v>339</v>
      </c>
      <c r="O94" s="203" t="s">
        <v>222</v>
      </c>
      <c r="P94" s="203" t="s">
        <v>835</v>
      </c>
      <c r="Q94" s="203" t="s">
        <v>836</v>
      </c>
      <c r="R94" s="203">
        <v>796</v>
      </c>
      <c r="S94" s="203" t="s">
        <v>435</v>
      </c>
      <c r="T94" s="203">
        <v>1</v>
      </c>
      <c r="U94" s="205">
        <v>5494633</v>
      </c>
      <c r="V94" s="205">
        <f>U94</f>
        <v>5494633</v>
      </c>
      <c r="W94" s="205">
        <f t="shared" ref="W94:W161" si="2">V94*1.12</f>
        <v>6153988.9600000009</v>
      </c>
      <c r="X94" s="203"/>
      <c r="Y94" s="226">
        <v>2016</v>
      </c>
      <c r="Z94" s="206"/>
    </row>
    <row r="95" spans="3:26" s="44" customFormat="1" ht="180" customHeight="1" x14ac:dyDescent="0.25">
      <c r="C95" s="202" t="s">
        <v>847</v>
      </c>
      <c r="D95" s="226" t="s">
        <v>172</v>
      </c>
      <c r="E95" s="226" t="s">
        <v>848</v>
      </c>
      <c r="F95" s="226" t="s">
        <v>849</v>
      </c>
      <c r="G95" s="226" t="s">
        <v>850</v>
      </c>
      <c r="H95" s="226" t="s">
        <v>851</v>
      </c>
      <c r="I95" s="226" t="s">
        <v>176</v>
      </c>
      <c r="J95" s="228">
        <v>0</v>
      </c>
      <c r="K95" s="226">
        <v>750000000</v>
      </c>
      <c r="L95" s="226" t="s">
        <v>339</v>
      </c>
      <c r="M95" s="226" t="s">
        <v>642</v>
      </c>
      <c r="N95" s="226" t="s">
        <v>339</v>
      </c>
      <c r="O95" s="226" t="s">
        <v>222</v>
      </c>
      <c r="P95" s="226" t="s">
        <v>835</v>
      </c>
      <c r="Q95" s="226" t="s">
        <v>836</v>
      </c>
      <c r="R95" s="226">
        <v>796</v>
      </c>
      <c r="S95" s="226" t="s">
        <v>435</v>
      </c>
      <c r="T95" s="226">
        <v>2</v>
      </c>
      <c r="U95" s="205">
        <v>1483826</v>
      </c>
      <c r="V95" s="205">
        <v>0</v>
      </c>
      <c r="W95" s="205">
        <v>0</v>
      </c>
      <c r="X95" s="226"/>
      <c r="Y95" s="226">
        <v>2016</v>
      </c>
      <c r="Z95" s="230" t="s">
        <v>1098</v>
      </c>
    </row>
    <row r="96" spans="3:26" s="44" customFormat="1" ht="180" customHeight="1" x14ac:dyDescent="0.25">
      <c r="C96" s="202" t="s">
        <v>1099</v>
      </c>
      <c r="D96" s="226" t="s">
        <v>172</v>
      </c>
      <c r="E96" s="226" t="s">
        <v>1007</v>
      </c>
      <c r="F96" s="226" t="s">
        <v>849</v>
      </c>
      <c r="G96" s="226" t="s">
        <v>1008</v>
      </c>
      <c r="H96" s="226" t="s">
        <v>851</v>
      </c>
      <c r="I96" s="226" t="s">
        <v>176</v>
      </c>
      <c r="J96" s="228">
        <v>0</v>
      </c>
      <c r="K96" s="226">
        <v>750000000</v>
      </c>
      <c r="L96" s="226" t="s">
        <v>339</v>
      </c>
      <c r="M96" s="226" t="s">
        <v>642</v>
      </c>
      <c r="N96" s="226" t="s">
        <v>339</v>
      </c>
      <c r="O96" s="226" t="s">
        <v>222</v>
      </c>
      <c r="P96" s="226" t="s">
        <v>835</v>
      </c>
      <c r="Q96" s="226" t="s">
        <v>836</v>
      </c>
      <c r="R96" s="226">
        <v>796</v>
      </c>
      <c r="S96" s="226" t="s">
        <v>435</v>
      </c>
      <c r="T96" s="226">
        <v>2</v>
      </c>
      <c r="U96" s="205">
        <v>1483826</v>
      </c>
      <c r="V96" s="205">
        <v>0</v>
      </c>
      <c r="W96" s="205">
        <v>0</v>
      </c>
      <c r="X96" s="226"/>
      <c r="Y96" s="226">
        <v>2016</v>
      </c>
      <c r="Z96" s="230" t="s">
        <v>900</v>
      </c>
    </row>
    <row r="97" spans="3:26" s="44" customFormat="1" ht="180" customHeight="1" x14ac:dyDescent="0.25">
      <c r="C97" s="202" t="s">
        <v>852</v>
      </c>
      <c r="D97" s="203" t="s">
        <v>172</v>
      </c>
      <c r="E97" s="203" t="s">
        <v>853</v>
      </c>
      <c r="F97" s="203" t="s">
        <v>854</v>
      </c>
      <c r="G97" s="203" t="s">
        <v>855</v>
      </c>
      <c r="H97" s="203" t="s">
        <v>856</v>
      </c>
      <c r="I97" s="203" t="s">
        <v>176</v>
      </c>
      <c r="J97" s="204">
        <v>0</v>
      </c>
      <c r="K97" s="203">
        <v>750000000</v>
      </c>
      <c r="L97" s="203" t="s">
        <v>339</v>
      </c>
      <c r="M97" s="203" t="s">
        <v>642</v>
      </c>
      <c r="N97" s="203" t="s">
        <v>339</v>
      </c>
      <c r="O97" s="203" t="s">
        <v>222</v>
      </c>
      <c r="P97" s="203" t="s">
        <v>835</v>
      </c>
      <c r="Q97" s="203" t="s">
        <v>836</v>
      </c>
      <c r="R97" s="203">
        <v>796</v>
      </c>
      <c r="S97" s="203" t="s">
        <v>435</v>
      </c>
      <c r="T97" s="203">
        <v>2</v>
      </c>
      <c r="U97" s="205">
        <v>2860291</v>
      </c>
      <c r="V97" s="205">
        <v>0</v>
      </c>
      <c r="W97" s="205">
        <v>0</v>
      </c>
      <c r="X97" s="203"/>
      <c r="Y97" s="203">
        <v>2016</v>
      </c>
      <c r="Z97" s="230" t="s">
        <v>900</v>
      </c>
    </row>
    <row r="98" spans="3:26" s="44" customFormat="1" ht="180" customHeight="1" x14ac:dyDescent="0.25">
      <c r="C98" s="202" t="s">
        <v>857</v>
      </c>
      <c r="D98" s="203" t="s">
        <v>172</v>
      </c>
      <c r="E98" s="203" t="s">
        <v>858</v>
      </c>
      <c r="F98" s="203" t="s">
        <v>839</v>
      </c>
      <c r="G98" s="203" t="s">
        <v>859</v>
      </c>
      <c r="H98" s="203" t="s">
        <v>860</v>
      </c>
      <c r="I98" s="203" t="s">
        <v>189</v>
      </c>
      <c r="J98" s="204">
        <v>0</v>
      </c>
      <c r="K98" s="203">
        <v>750000000</v>
      </c>
      <c r="L98" s="203" t="s">
        <v>339</v>
      </c>
      <c r="M98" s="203" t="s">
        <v>642</v>
      </c>
      <c r="N98" s="203" t="s">
        <v>339</v>
      </c>
      <c r="O98" s="203" t="s">
        <v>222</v>
      </c>
      <c r="P98" s="203" t="s">
        <v>835</v>
      </c>
      <c r="Q98" s="203" t="s">
        <v>836</v>
      </c>
      <c r="R98" s="203">
        <v>796</v>
      </c>
      <c r="S98" s="203" t="s">
        <v>435</v>
      </c>
      <c r="T98" s="203">
        <v>2</v>
      </c>
      <c r="U98" s="205">
        <v>128883</v>
      </c>
      <c r="V98" s="205">
        <f t="shared" ref="V98:V102" si="3">U98*T98</f>
        <v>257766</v>
      </c>
      <c r="W98" s="205">
        <f t="shared" si="2"/>
        <v>288697.92000000004</v>
      </c>
      <c r="X98" s="203"/>
      <c r="Y98" s="203">
        <v>2016</v>
      </c>
      <c r="Z98" s="206"/>
    </row>
    <row r="99" spans="3:26" s="44" customFormat="1" ht="180" customHeight="1" x14ac:dyDescent="0.25">
      <c r="C99" s="202" t="s">
        <v>861</v>
      </c>
      <c r="D99" s="226" t="s">
        <v>172</v>
      </c>
      <c r="E99" s="226" t="s">
        <v>862</v>
      </c>
      <c r="F99" s="226" t="s">
        <v>863</v>
      </c>
      <c r="G99" s="226" t="s">
        <v>864</v>
      </c>
      <c r="H99" s="226"/>
      <c r="I99" s="226" t="s">
        <v>189</v>
      </c>
      <c r="J99" s="228">
        <v>0</v>
      </c>
      <c r="K99" s="226">
        <v>750000000</v>
      </c>
      <c r="L99" s="226" t="s">
        <v>339</v>
      </c>
      <c r="M99" s="226" t="s">
        <v>642</v>
      </c>
      <c r="N99" s="226" t="s">
        <v>339</v>
      </c>
      <c r="O99" s="226" t="s">
        <v>222</v>
      </c>
      <c r="P99" s="226" t="s">
        <v>766</v>
      </c>
      <c r="Q99" s="226" t="s">
        <v>865</v>
      </c>
      <c r="R99" s="226">
        <v>778</v>
      </c>
      <c r="S99" s="226" t="s">
        <v>866</v>
      </c>
      <c r="T99" s="226">
        <v>1</v>
      </c>
      <c r="U99" s="205">
        <v>9767</v>
      </c>
      <c r="V99" s="205">
        <v>0</v>
      </c>
      <c r="W99" s="205">
        <v>0</v>
      </c>
      <c r="X99" s="226"/>
      <c r="Y99" s="226">
        <v>2016</v>
      </c>
      <c r="Z99" s="230" t="s">
        <v>1100</v>
      </c>
    </row>
    <row r="100" spans="3:26" s="44" customFormat="1" ht="180" customHeight="1" x14ac:dyDescent="0.25">
      <c r="C100" s="202" t="s">
        <v>867</v>
      </c>
      <c r="D100" s="226" t="s">
        <v>172</v>
      </c>
      <c r="E100" s="226" t="s">
        <v>868</v>
      </c>
      <c r="F100" s="226" t="s">
        <v>869</v>
      </c>
      <c r="G100" s="226" t="s">
        <v>870</v>
      </c>
      <c r="H100" s="226"/>
      <c r="I100" s="226" t="s">
        <v>189</v>
      </c>
      <c r="J100" s="228">
        <v>0</v>
      </c>
      <c r="K100" s="226">
        <v>750000000</v>
      </c>
      <c r="L100" s="226" t="s">
        <v>339</v>
      </c>
      <c r="M100" s="226" t="s">
        <v>642</v>
      </c>
      <c r="N100" s="226" t="s">
        <v>339</v>
      </c>
      <c r="O100" s="226" t="s">
        <v>222</v>
      </c>
      <c r="P100" s="226" t="s">
        <v>766</v>
      </c>
      <c r="Q100" s="226" t="s">
        <v>865</v>
      </c>
      <c r="R100" s="226">
        <v>796</v>
      </c>
      <c r="S100" s="226" t="s">
        <v>435</v>
      </c>
      <c r="T100" s="226">
        <v>50</v>
      </c>
      <c r="U100" s="205">
        <v>1875</v>
      </c>
      <c r="V100" s="205">
        <v>0</v>
      </c>
      <c r="W100" s="205">
        <v>0</v>
      </c>
      <c r="X100" s="226"/>
      <c r="Y100" s="226">
        <v>2016</v>
      </c>
      <c r="Z100" s="230" t="s">
        <v>1100</v>
      </c>
    </row>
    <row r="101" spans="3:26" s="44" customFormat="1" ht="180" customHeight="1" x14ac:dyDescent="0.25">
      <c r="C101" s="202" t="s">
        <v>871</v>
      </c>
      <c r="D101" s="226" t="s">
        <v>172</v>
      </c>
      <c r="E101" s="226" t="s">
        <v>872</v>
      </c>
      <c r="F101" s="226" t="s">
        <v>873</v>
      </c>
      <c r="G101" s="226" t="s">
        <v>874</v>
      </c>
      <c r="H101" s="226" t="s">
        <v>875</v>
      </c>
      <c r="I101" s="226" t="s">
        <v>189</v>
      </c>
      <c r="J101" s="228">
        <v>0</v>
      </c>
      <c r="K101" s="226">
        <v>750000000</v>
      </c>
      <c r="L101" s="226" t="s">
        <v>339</v>
      </c>
      <c r="M101" s="226" t="s">
        <v>642</v>
      </c>
      <c r="N101" s="226" t="s">
        <v>339</v>
      </c>
      <c r="O101" s="226" t="s">
        <v>222</v>
      </c>
      <c r="P101" s="226" t="s">
        <v>766</v>
      </c>
      <c r="Q101" s="226" t="s">
        <v>865</v>
      </c>
      <c r="R101" s="226">
        <v>796</v>
      </c>
      <c r="S101" s="226" t="s">
        <v>435</v>
      </c>
      <c r="T101" s="226">
        <v>50</v>
      </c>
      <c r="U101" s="205">
        <v>2411</v>
      </c>
      <c r="V101" s="205">
        <v>0</v>
      </c>
      <c r="W101" s="205">
        <v>0</v>
      </c>
      <c r="X101" s="226"/>
      <c r="Y101" s="226">
        <v>2016</v>
      </c>
      <c r="Z101" s="230" t="s">
        <v>1100</v>
      </c>
    </row>
    <row r="102" spans="3:26" s="44" customFormat="1" ht="180" customHeight="1" x14ac:dyDescent="0.25">
      <c r="C102" s="202" t="s">
        <v>876</v>
      </c>
      <c r="D102" s="203" t="s">
        <v>172</v>
      </c>
      <c r="E102" s="203" t="s">
        <v>877</v>
      </c>
      <c r="F102" s="203" t="s">
        <v>878</v>
      </c>
      <c r="G102" s="203" t="s">
        <v>879</v>
      </c>
      <c r="H102" s="203" t="s">
        <v>880</v>
      </c>
      <c r="I102" s="203" t="s">
        <v>189</v>
      </c>
      <c r="J102" s="204">
        <v>0</v>
      </c>
      <c r="K102" s="203">
        <v>750000000</v>
      </c>
      <c r="L102" s="203" t="s">
        <v>339</v>
      </c>
      <c r="M102" s="203" t="s">
        <v>642</v>
      </c>
      <c r="N102" s="203" t="s">
        <v>339</v>
      </c>
      <c r="O102" s="203" t="s">
        <v>222</v>
      </c>
      <c r="P102" s="203" t="s">
        <v>766</v>
      </c>
      <c r="Q102" s="203" t="s">
        <v>865</v>
      </c>
      <c r="R102" s="203">
        <v>796</v>
      </c>
      <c r="S102" s="203" t="s">
        <v>435</v>
      </c>
      <c r="T102" s="203">
        <v>20</v>
      </c>
      <c r="U102" s="205">
        <v>5687.5</v>
      </c>
      <c r="V102" s="205">
        <f t="shared" si="3"/>
        <v>113750</v>
      </c>
      <c r="W102" s="205">
        <f t="shared" si="2"/>
        <v>127400.00000000001</v>
      </c>
      <c r="X102" s="203"/>
      <c r="Y102" s="203">
        <v>2016</v>
      </c>
      <c r="Z102" s="206"/>
    </row>
    <row r="103" spans="3:26" s="44" customFormat="1" ht="180" customHeight="1" x14ac:dyDescent="0.25">
      <c r="C103" s="202" t="s">
        <v>881</v>
      </c>
      <c r="D103" s="226" t="s">
        <v>172</v>
      </c>
      <c r="E103" s="226" t="s">
        <v>882</v>
      </c>
      <c r="F103" s="226" t="s">
        <v>883</v>
      </c>
      <c r="G103" s="226" t="s">
        <v>884</v>
      </c>
      <c r="H103" s="226"/>
      <c r="I103" s="226" t="s">
        <v>189</v>
      </c>
      <c r="J103" s="228">
        <v>0</v>
      </c>
      <c r="K103" s="226">
        <v>750000000</v>
      </c>
      <c r="L103" s="226" t="s">
        <v>339</v>
      </c>
      <c r="M103" s="226" t="s">
        <v>642</v>
      </c>
      <c r="N103" s="226" t="s">
        <v>339</v>
      </c>
      <c r="O103" s="226" t="s">
        <v>222</v>
      </c>
      <c r="P103" s="226" t="s">
        <v>766</v>
      </c>
      <c r="Q103" s="226" t="s">
        <v>865</v>
      </c>
      <c r="R103" s="226">
        <v>778</v>
      </c>
      <c r="S103" s="226" t="s">
        <v>866</v>
      </c>
      <c r="T103" s="226">
        <v>20</v>
      </c>
      <c r="U103" s="205">
        <v>380</v>
      </c>
      <c r="V103" s="205">
        <v>0</v>
      </c>
      <c r="W103" s="205">
        <v>0</v>
      </c>
      <c r="X103" s="226"/>
      <c r="Y103" s="226">
        <v>2016</v>
      </c>
      <c r="Z103" s="230" t="s">
        <v>1095</v>
      </c>
    </row>
    <row r="104" spans="3:26" s="44" customFormat="1" ht="180" customHeight="1" x14ac:dyDescent="0.25">
      <c r="C104" s="202" t="s">
        <v>1101</v>
      </c>
      <c r="D104" s="226" t="s">
        <v>172</v>
      </c>
      <c r="E104" s="226" t="s">
        <v>882</v>
      </c>
      <c r="F104" s="226" t="s">
        <v>883</v>
      </c>
      <c r="G104" s="226" t="s">
        <v>884</v>
      </c>
      <c r="H104" s="226"/>
      <c r="I104" s="226" t="s">
        <v>189</v>
      </c>
      <c r="J104" s="228">
        <v>0</v>
      </c>
      <c r="K104" s="226">
        <v>750000000</v>
      </c>
      <c r="L104" s="226" t="s">
        <v>339</v>
      </c>
      <c r="M104" s="226" t="s">
        <v>642</v>
      </c>
      <c r="N104" s="226" t="s">
        <v>339</v>
      </c>
      <c r="O104" s="226" t="s">
        <v>222</v>
      </c>
      <c r="P104" s="226" t="s">
        <v>766</v>
      </c>
      <c r="Q104" s="226" t="s">
        <v>865</v>
      </c>
      <c r="R104" s="226">
        <v>778</v>
      </c>
      <c r="S104" s="226" t="s">
        <v>866</v>
      </c>
      <c r="T104" s="226">
        <v>17</v>
      </c>
      <c r="U104" s="205">
        <f>494/1.12</f>
        <v>441.07142857142856</v>
      </c>
      <c r="V104" s="205">
        <v>7498.19</v>
      </c>
      <c r="W104" s="205">
        <f>V104*1.12</f>
        <v>8397.9727999999996</v>
      </c>
      <c r="X104" s="226"/>
      <c r="Y104" s="226">
        <v>2016</v>
      </c>
      <c r="Z104" s="230"/>
    </row>
    <row r="105" spans="3:26" s="44" customFormat="1" ht="180" customHeight="1" x14ac:dyDescent="0.25">
      <c r="C105" s="202" t="s">
        <v>885</v>
      </c>
      <c r="D105" s="226" t="s">
        <v>172</v>
      </c>
      <c r="E105" s="226" t="s">
        <v>886</v>
      </c>
      <c r="F105" s="226" t="s">
        <v>883</v>
      </c>
      <c r="G105" s="242" t="s">
        <v>1157</v>
      </c>
      <c r="H105" s="226"/>
      <c r="I105" s="226" t="s">
        <v>189</v>
      </c>
      <c r="J105" s="228">
        <v>0</v>
      </c>
      <c r="K105" s="226">
        <v>750000000</v>
      </c>
      <c r="L105" s="226" t="s">
        <v>339</v>
      </c>
      <c r="M105" s="226" t="s">
        <v>642</v>
      </c>
      <c r="N105" s="226" t="s">
        <v>339</v>
      </c>
      <c r="O105" s="226" t="s">
        <v>222</v>
      </c>
      <c r="P105" s="226" t="s">
        <v>766</v>
      </c>
      <c r="Q105" s="226" t="s">
        <v>865</v>
      </c>
      <c r="R105" s="226">
        <v>778</v>
      </c>
      <c r="S105" s="226" t="s">
        <v>866</v>
      </c>
      <c r="T105" s="226">
        <v>20</v>
      </c>
      <c r="U105" s="205">
        <v>380</v>
      </c>
      <c r="V105" s="205">
        <v>0</v>
      </c>
      <c r="W105" s="205">
        <v>0</v>
      </c>
      <c r="X105" s="226"/>
      <c r="Y105" s="226">
        <v>2016</v>
      </c>
      <c r="Z105" s="230" t="s">
        <v>1095</v>
      </c>
    </row>
    <row r="106" spans="3:26" s="44" customFormat="1" ht="180" customHeight="1" x14ac:dyDescent="0.25">
      <c r="C106" s="202" t="s">
        <v>1102</v>
      </c>
      <c r="D106" s="226" t="s">
        <v>172</v>
      </c>
      <c r="E106" s="226" t="s">
        <v>886</v>
      </c>
      <c r="F106" s="226" t="s">
        <v>883</v>
      </c>
      <c r="G106" s="242" t="s">
        <v>1157</v>
      </c>
      <c r="H106" s="226"/>
      <c r="I106" s="226" t="s">
        <v>189</v>
      </c>
      <c r="J106" s="228">
        <v>0</v>
      </c>
      <c r="K106" s="226">
        <v>750000000</v>
      </c>
      <c r="L106" s="226" t="s">
        <v>339</v>
      </c>
      <c r="M106" s="226" t="s">
        <v>642</v>
      </c>
      <c r="N106" s="226" t="s">
        <v>339</v>
      </c>
      <c r="O106" s="226" t="s">
        <v>222</v>
      </c>
      <c r="P106" s="226" t="s">
        <v>766</v>
      </c>
      <c r="Q106" s="226" t="s">
        <v>865</v>
      </c>
      <c r="R106" s="226">
        <v>778</v>
      </c>
      <c r="S106" s="226" t="s">
        <v>866</v>
      </c>
      <c r="T106" s="226">
        <v>14</v>
      </c>
      <c r="U106" s="205">
        <v>525</v>
      </c>
      <c r="V106" s="205">
        <v>7350</v>
      </c>
      <c r="W106" s="205">
        <v>8232</v>
      </c>
      <c r="X106" s="226"/>
      <c r="Y106" s="226">
        <v>2016</v>
      </c>
      <c r="Z106" s="230"/>
    </row>
    <row r="107" spans="3:26" s="44" customFormat="1" ht="180" customHeight="1" x14ac:dyDescent="0.25">
      <c r="C107" s="202" t="s">
        <v>887</v>
      </c>
      <c r="D107" s="226" t="s">
        <v>172</v>
      </c>
      <c r="E107" s="226" t="s">
        <v>888</v>
      </c>
      <c r="F107" s="226" t="s">
        <v>889</v>
      </c>
      <c r="G107" s="226" t="s">
        <v>890</v>
      </c>
      <c r="H107" s="226"/>
      <c r="I107" s="226" t="s">
        <v>189</v>
      </c>
      <c r="J107" s="228">
        <v>0</v>
      </c>
      <c r="K107" s="226">
        <v>750000000</v>
      </c>
      <c r="L107" s="226" t="s">
        <v>339</v>
      </c>
      <c r="M107" s="226" t="s">
        <v>642</v>
      </c>
      <c r="N107" s="226" t="s">
        <v>339</v>
      </c>
      <c r="O107" s="226" t="s">
        <v>222</v>
      </c>
      <c r="P107" s="226" t="s">
        <v>766</v>
      </c>
      <c r="Q107" s="226" t="s">
        <v>865</v>
      </c>
      <c r="R107" s="226">
        <v>796</v>
      </c>
      <c r="S107" s="226" t="s">
        <v>435</v>
      </c>
      <c r="T107" s="226">
        <v>500</v>
      </c>
      <c r="U107" s="205">
        <v>22</v>
      </c>
      <c r="V107" s="205">
        <v>0</v>
      </c>
      <c r="W107" s="205">
        <v>0</v>
      </c>
      <c r="X107" s="226"/>
      <c r="Y107" s="226">
        <v>2016</v>
      </c>
      <c r="Z107" s="230" t="s">
        <v>1095</v>
      </c>
    </row>
    <row r="108" spans="3:26" s="44" customFormat="1" ht="180" customHeight="1" x14ac:dyDescent="0.25">
      <c r="C108" s="202" t="s">
        <v>1103</v>
      </c>
      <c r="D108" s="226" t="s">
        <v>172</v>
      </c>
      <c r="E108" s="226" t="s">
        <v>888</v>
      </c>
      <c r="F108" s="226" t="s">
        <v>889</v>
      </c>
      <c r="G108" s="226" t="s">
        <v>890</v>
      </c>
      <c r="H108" s="226"/>
      <c r="I108" s="226" t="s">
        <v>189</v>
      </c>
      <c r="J108" s="228">
        <v>0</v>
      </c>
      <c r="K108" s="226">
        <v>750000000</v>
      </c>
      <c r="L108" s="226" t="s">
        <v>339</v>
      </c>
      <c r="M108" s="226" t="s">
        <v>642</v>
      </c>
      <c r="N108" s="226" t="s">
        <v>339</v>
      </c>
      <c r="O108" s="226" t="s">
        <v>222</v>
      </c>
      <c r="P108" s="226" t="s">
        <v>766</v>
      </c>
      <c r="Q108" s="226" t="s">
        <v>865</v>
      </c>
      <c r="R108" s="226">
        <v>796</v>
      </c>
      <c r="S108" s="226" t="s">
        <v>435</v>
      </c>
      <c r="T108" s="226">
        <v>235</v>
      </c>
      <c r="U108" s="205">
        <v>46.42</v>
      </c>
      <c r="V108" s="205">
        <v>10908.7</v>
      </c>
      <c r="W108" s="205">
        <f>V108*1.12</f>
        <v>12217.744000000002</v>
      </c>
      <c r="X108" s="226"/>
      <c r="Y108" s="226">
        <v>2016</v>
      </c>
      <c r="Z108" s="230"/>
    </row>
    <row r="109" spans="3:26" s="44" customFormat="1" ht="180" customHeight="1" x14ac:dyDescent="0.25">
      <c r="C109" s="202" t="s">
        <v>891</v>
      </c>
      <c r="D109" s="226" t="s">
        <v>172</v>
      </c>
      <c r="E109" s="226" t="s">
        <v>892</v>
      </c>
      <c r="F109" s="226" t="s">
        <v>893</v>
      </c>
      <c r="G109" s="226" t="s">
        <v>894</v>
      </c>
      <c r="H109" s="226"/>
      <c r="I109" s="226" t="s">
        <v>189</v>
      </c>
      <c r="J109" s="228">
        <v>0</v>
      </c>
      <c r="K109" s="226">
        <v>750000000</v>
      </c>
      <c r="L109" s="226" t="s">
        <v>339</v>
      </c>
      <c r="M109" s="226" t="s">
        <v>642</v>
      </c>
      <c r="N109" s="226" t="s">
        <v>339</v>
      </c>
      <c r="O109" s="226" t="s">
        <v>222</v>
      </c>
      <c r="P109" s="226" t="s">
        <v>766</v>
      </c>
      <c r="Q109" s="226" t="s">
        <v>865</v>
      </c>
      <c r="R109" s="226">
        <v>796</v>
      </c>
      <c r="S109" s="226" t="s">
        <v>435</v>
      </c>
      <c r="T109" s="226">
        <v>20</v>
      </c>
      <c r="U109" s="205">
        <v>19459.821428571428</v>
      </c>
      <c r="V109" s="205">
        <v>0</v>
      </c>
      <c r="W109" s="205">
        <v>0</v>
      </c>
      <c r="X109" s="226"/>
      <c r="Y109" s="226">
        <v>2016</v>
      </c>
      <c r="Z109" s="230" t="s">
        <v>1104</v>
      </c>
    </row>
    <row r="110" spans="3:26" s="44" customFormat="1" ht="180" customHeight="1" x14ac:dyDescent="0.25">
      <c r="C110" s="202" t="s">
        <v>1107</v>
      </c>
      <c r="D110" s="226" t="s">
        <v>172</v>
      </c>
      <c r="E110" s="226" t="s">
        <v>1105</v>
      </c>
      <c r="F110" s="226" t="s">
        <v>893</v>
      </c>
      <c r="G110" s="226" t="s">
        <v>1106</v>
      </c>
      <c r="H110" s="226"/>
      <c r="I110" s="226" t="s">
        <v>189</v>
      </c>
      <c r="J110" s="228">
        <v>0</v>
      </c>
      <c r="K110" s="226">
        <v>750000000</v>
      </c>
      <c r="L110" s="226" t="s">
        <v>339</v>
      </c>
      <c r="M110" s="226" t="s">
        <v>642</v>
      </c>
      <c r="N110" s="226" t="s">
        <v>339</v>
      </c>
      <c r="O110" s="226" t="s">
        <v>222</v>
      </c>
      <c r="P110" s="226" t="s">
        <v>766</v>
      </c>
      <c r="Q110" s="226" t="s">
        <v>865</v>
      </c>
      <c r="R110" s="226">
        <v>796</v>
      </c>
      <c r="S110" s="226" t="s">
        <v>435</v>
      </c>
      <c r="T110" s="226">
        <v>7</v>
      </c>
      <c r="U110" s="205">
        <v>42671.42</v>
      </c>
      <c r="V110" s="205">
        <f>T110*U110</f>
        <v>298699.94</v>
      </c>
      <c r="W110" s="205">
        <f>V110*1.12</f>
        <v>334543.93280000001</v>
      </c>
      <c r="X110" s="226"/>
      <c r="Y110" s="226">
        <v>2016</v>
      </c>
      <c r="Z110" s="230"/>
    </row>
    <row r="111" spans="3:26" s="44" customFormat="1" ht="180" customHeight="1" x14ac:dyDescent="0.25">
      <c r="C111" s="202" t="s">
        <v>895</v>
      </c>
      <c r="D111" s="395" t="s">
        <v>172</v>
      </c>
      <c r="E111" s="395" t="s">
        <v>896</v>
      </c>
      <c r="F111" s="395" t="s">
        <v>897</v>
      </c>
      <c r="G111" s="395" t="s">
        <v>898</v>
      </c>
      <c r="H111" s="395" t="s">
        <v>899</v>
      </c>
      <c r="I111" s="395" t="s">
        <v>201</v>
      </c>
      <c r="J111" s="396">
        <v>0</v>
      </c>
      <c r="K111" s="395">
        <v>750000000</v>
      </c>
      <c r="L111" s="395" t="s">
        <v>339</v>
      </c>
      <c r="M111" s="395" t="s">
        <v>766</v>
      </c>
      <c r="N111" s="395" t="s">
        <v>339</v>
      </c>
      <c r="O111" s="395" t="s">
        <v>222</v>
      </c>
      <c r="P111" s="395" t="s">
        <v>628</v>
      </c>
      <c r="Q111" s="395" t="s">
        <v>865</v>
      </c>
      <c r="R111" s="395">
        <v>796</v>
      </c>
      <c r="S111" s="395" t="s">
        <v>435</v>
      </c>
      <c r="T111" s="395">
        <v>5</v>
      </c>
      <c r="U111" s="205">
        <v>710455.9</v>
      </c>
      <c r="V111" s="205">
        <v>0</v>
      </c>
      <c r="W111" s="205">
        <v>0</v>
      </c>
      <c r="X111" s="395"/>
      <c r="Y111" s="395">
        <v>2016</v>
      </c>
      <c r="Z111" s="410" t="s">
        <v>2286</v>
      </c>
    </row>
    <row r="112" spans="3:26" s="44" customFormat="1" ht="180" customHeight="1" x14ac:dyDescent="0.25">
      <c r="C112" s="202" t="s">
        <v>2287</v>
      </c>
      <c r="D112" s="395" t="s">
        <v>172</v>
      </c>
      <c r="E112" s="395" t="s">
        <v>896</v>
      </c>
      <c r="F112" s="395" t="s">
        <v>897</v>
      </c>
      <c r="G112" s="395" t="s">
        <v>898</v>
      </c>
      <c r="H112" s="395" t="s">
        <v>899</v>
      </c>
      <c r="I112" s="395" t="s">
        <v>201</v>
      </c>
      <c r="J112" s="396">
        <v>0</v>
      </c>
      <c r="K112" s="395">
        <v>750000000</v>
      </c>
      <c r="L112" s="395" t="s">
        <v>339</v>
      </c>
      <c r="M112" s="395" t="s">
        <v>1842</v>
      </c>
      <c r="N112" s="395" t="s">
        <v>339</v>
      </c>
      <c r="O112" s="395" t="s">
        <v>222</v>
      </c>
      <c r="P112" s="395" t="s">
        <v>1225</v>
      </c>
      <c r="Q112" s="395" t="s">
        <v>865</v>
      </c>
      <c r="R112" s="395">
        <v>796</v>
      </c>
      <c r="S112" s="395" t="s">
        <v>435</v>
      </c>
      <c r="T112" s="395">
        <v>5</v>
      </c>
      <c r="U112" s="205">
        <f>V112/T112</f>
        <v>1324255.8999999999</v>
      </c>
      <c r="V112" s="205">
        <f>3552279.5+3069000</f>
        <v>6621279.5</v>
      </c>
      <c r="W112" s="205">
        <f>V112*1.12</f>
        <v>7415833.040000001</v>
      </c>
      <c r="X112" s="395"/>
      <c r="Y112" s="395">
        <v>2016</v>
      </c>
      <c r="Z112" s="410"/>
    </row>
    <row r="113" spans="3:26" s="44" customFormat="1" ht="180" customHeight="1" x14ac:dyDescent="0.25">
      <c r="C113" s="202" t="s">
        <v>1026</v>
      </c>
      <c r="D113" s="90" t="s">
        <v>172</v>
      </c>
      <c r="E113" s="90" t="s">
        <v>912</v>
      </c>
      <c r="F113" s="90" t="s">
        <v>913</v>
      </c>
      <c r="G113" s="90" t="s">
        <v>914</v>
      </c>
      <c r="H113" s="90" t="s">
        <v>915</v>
      </c>
      <c r="I113" s="90" t="s">
        <v>176</v>
      </c>
      <c r="J113" s="91">
        <v>0</v>
      </c>
      <c r="K113" s="90">
        <v>750000000</v>
      </c>
      <c r="L113" s="90" t="s">
        <v>339</v>
      </c>
      <c r="M113" s="90" t="s">
        <v>916</v>
      </c>
      <c r="N113" s="90" t="s">
        <v>451</v>
      </c>
      <c r="O113" s="90" t="s">
        <v>222</v>
      </c>
      <c r="P113" s="90" t="s">
        <v>917</v>
      </c>
      <c r="Q113" s="90" t="s">
        <v>452</v>
      </c>
      <c r="R113" s="209" t="s">
        <v>453</v>
      </c>
      <c r="S113" s="90" t="s">
        <v>435</v>
      </c>
      <c r="T113" s="90">
        <v>1</v>
      </c>
      <c r="U113" s="210">
        <v>1398511</v>
      </c>
      <c r="V113" s="210">
        <f>T113*U113</f>
        <v>1398511</v>
      </c>
      <c r="W113" s="210">
        <f t="shared" si="2"/>
        <v>1566332.32</v>
      </c>
      <c r="X113" s="90"/>
      <c r="Y113" s="90">
        <v>2016</v>
      </c>
      <c r="Z113" s="90"/>
    </row>
    <row r="114" spans="3:26" s="44" customFormat="1" ht="180" customHeight="1" x14ac:dyDescent="0.25">
      <c r="C114" s="202" t="s">
        <v>1027</v>
      </c>
      <c r="D114" s="90" t="s">
        <v>172</v>
      </c>
      <c r="E114" s="90" t="s">
        <v>912</v>
      </c>
      <c r="F114" s="90" t="s">
        <v>913</v>
      </c>
      <c r="G114" s="90" t="s">
        <v>914</v>
      </c>
      <c r="H114" s="90" t="s">
        <v>918</v>
      </c>
      <c r="I114" s="90" t="s">
        <v>176</v>
      </c>
      <c r="J114" s="91">
        <v>0</v>
      </c>
      <c r="K114" s="90">
        <v>750000000</v>
      </c>
      <c r="L114" s="90" t="s">
        <v>339</v>
      </c>
      <c r="M114" s="90" t="s">
        <v>916</v>
      </c>
      <c r="N114" s="90" t="s">
        <v>451</v>
      </c>
      <c r="O114" s="90" t="s">
        <v>222</v>
      </c>
      <c r="P114" s="90" t="s">
        <v>917</v>
      </c>
      <c r="Q114" s="90" t="s">
        <v>452</v>
      </c>
      <c r="R114" s="90" t="s">
        <v>453</v>
      </c>
      <c r="S114" s="90" t="s">
        <v>435</v>
      </c>
      <c r="T114" s="90">
        <v>1</v>
      </c>
      <c r="U114" s="154">
        <v>557521</v>
      </c>
      <c r="V114" s="210">
        <f>T114*U114</f>
        <v>557521</v>
      </c>
      <c r="W114" s="210">
        <f t="shared" si="2"/>
        <v>624423.52</v>
      </c>
      <c r="X114" s="90"/>
      <c r="Y114" s="90">
        <v>2016</v>
      </c>
      <c r="Z114" s="90"/>
    </row>
    <row r="115" spans="3:26" s="44" customFormat="1" ht="180" customHeight="1" x14ac:dyDescent="0.25">
      <c r="C115" s="202" t="s">
        <v>1028</v>
      </c>
      <c r="D115" s="90" t="s">
        <v>172</v>
      </c>
      <c r="E115" s="90" t="s">
        <v>912</v>
      </c>
      <c r="F115" s="90" t="s">
        <v>913</v>
      </c>
      <c r="G115" s="90" t="s">
        <v>914</v>
      </c>
      <c r="H115" s="90" t="s">
        <v>919</v>
      </c>
      <c r="I115" s="90" t="s">
        <v>176</v>
      </c>
      <c r="J115" s="91">
        <v>0</v>
      </c>
      <c r="K115" s="90">
        <v>750000000</v>
      </c>
      <c r="L115" s="90" t="s">
        <v>339</v>
      </c>
      <c r="M115" s="90" t="s">
        <v>916</v>
      </c>
      <c r="N115" s="90" t="s">
        <v>451</v>
      </c>
      <c r="O115" s="90" t="s">
        <v>222</v>
      </c>
      <c r="P115" s="90" t="s">
        <v>917</v>
      </c>
      <c r="Q115" s="90" t="s">
        <v>452</v>
      </c>
      <c r="R115" s="90" t="s">
        <v>453</v>
      </c>
      <c r="S115" s="90" t="s">
        <v>435</v>
      </c>
      <c r="T115" s="90">
        <v>1</v>
      </c>
      <c r="U115" s="154">
        <v>435093</v>
      </c>
      <c r="V115" s="210">
        <f>T115*U115</f>
        <v>435093</v>
      </c>
      <c r="W115" s="210">
        <f t="shared" si="2"/>
        <v>487304.16000000003</v>
      </c>
      <c r="X115" s="90"/>
      <c r="Y115" s="90">
        <v>2016</v>
      </c>
      <c r="Z115" s="90"/>
    </row>
    <row r="116" spans="3:26" s="44" customFormat="1" ht="180" customHeight="1" x14ac:dyDescent="0.25">
      <c r="C116" s="202" t="s">
        <v>1029</v>
      </c>
      <c r="D116" s="90" t="s">
        <v>172</v>
      </c>
      <c r="E116" s="90" t="s">
        <v>912</v>
      </c>
      <c r="F116" s="90" t="s">
        <v>913</v>
      </c>
      <c r="G116" s="90" t="s">
        <v>914</v>
      </c>
      <c r="H116" s="90" t="s">
        <v>920</v>
      </c>
      <c r="I116" s="90" t="s">
        <v>176</v>
      </c>
      <c r="J116" s="91">
        <v>0</v>
      </c>
      <c r="K116" s="90">
        <v>750000000</v>
      </c>
      <c r="L116" s="90" t="s">
        <v>339</v>
      </c>
      <c r="M116" s="90" t="s">
        <v>916</v>
      </c>
      <c r="N116" s="90" t="s">
        <v>451</v>
      </c>
      <c r="O116" s="90" t="s">
        <v>222</v>
      </c>
      <c r="P116" s="90" t="s">
        <v>917</v>
      </c>
      <c r="Q116" s="90" t="s">
        <v>452</v>
      </c>
      <c r="R116" s="209" t="s">
        <v>453</v>
      </c>
      <c r="S116" s="90" t="s">
        <v>435</v>
      </c>
      <c r="T116" s="90">
        <v>1</v>
      </c>
      <c r="U116" s="210">
        <v>215663</v>
      </c>
      <c r="V116" s="210">
        <f>T116*U116</f>
        <v>215663</v>
      </c>
      <c r="W116" s="210">
        <f t="shared" si="2"/>
        <v>241542.56000000003</v>
      </c>
      <c r="X116" s="90"/>
      <c r="Y116" s="90">
        <v>2016</v>
      </c>
      <c r="Z116" s="90"/>
    </row>
    <row r="117" spans="3:26" s="44" customFormat="1" ht="180" customHeight="1" x14ac:dyDescent="0.25">
      <c r="C117" s="202" t="s">
        <v>1030</v>
      </c>
      <c r="D117" s="216" t="s">
        <v>172</v>
      </c>
      <c r="E117" s="216" t="s">
        <v>921</v>
      </c>
      <c r="F117" s="216" t="s">
        <v>922</v>
      </c>
      <c r="G117" s="216" t="s">
        <v>923</v>
      </c>
      <c r="H117" s="216" t="s">
        <v>924</v>
      </c>
      <c r="I117" s="216" t="s">
        <v>201</v>
      </c>
      <c r="J117" s="232">
        <v>0</v>
      </c>
      <c r="K117" s="216">
        <v>750000000</v>
      </c>
      <c r="L117" s="216" t="s">
        <v>339</v>
      </c>
      <c r="M117" s="216" t="s">
        <v>241</v>
      </c>
      <c r="N117" s="216" t="s">
        <v>451</v>
      </c>
      <c r="O117" s="216" t="s">
        <v>222</v>
      </c>
      <c r="P117" s="216" t="s">
        <v>615</v>
      </c>
      <c r="Q117" s="216" t="s">
        <v>452</v>
      </c>
      <c r="R117" s="233" t="s">
        <v>453</v>
      </c>
      <c r="S117" s="216" t="s">
        <v>435</v>
      </c>
      <c r="T117" s="216">
        <v>2</v>
      </c>
      <c r="U117" s="210">
        <v>81899</v>
      </c>
      <c r="V117" s="210">
        <v>0</v>
      </c>
      <c r="W117" s="210">
        <v>0</v>
      </c>
      <c r="X117" s="216"/>
      <c r="Y117" s="216">
        <v>2016</v>
      </c>
      <c r="Z117" s="216">
        <v>11.14</v>
      </c>
    </row>
    <row r="118" spans="3:26" s="44" customFormat="1" ht="180" customHeight="1" x14ac:dyDescent="0.25">
      <c r="C118" s="202" t="s">
        <v>1684</v>
      </c>
      <c r="D118" s="385" t="s">
        <v>172</v>
      </c>
      <c r="E118" s="385" t="s">
        <v>921</v>
      </c>
      <c r="F118" s="385" t="s">
        <v>922</v>
      </c>
      <c r="G118" s="385" t="s">
        <v>923</v>
      </c>
      <c r="H118" s="385" t="s">
        <v>924</v>
      </c>
      <c r="I118" s="385" t="s">
        <v>201</v>
      </c>
      <c r="J118" s="386">
        <v>0</v>
      </c>
      <c r="K118" s="385">
        <v>750000000</v>
      </c>
      <c r="L118" s="385" t="s">
        <v>339</v>
      </c>
      <c r="M118" s="385" t="s">
        <v>2180</v>
      </c>
      <c r="N118" s="385" t="s">
        <v>451</v>
      </c>
      <c r="O118" s="385" t="s">
        <v>222</v>
      </c>
      <c r="P118" s="385" t="s">
        <v>663</v>
      </c>
      <c r="Q118" s="385" t="s">
        <v>452</v>
      </c>
      <c r="R118" s="387" t="s">
        <v>453</v>
      </c>
      <c r="S118" s="385" t="s">
        <v>435</v>
      </c>
      <c r="T118" s="385">
        <v>2</v>
      </c>
      <c r="U118" s="210">
        <v>81899</v>
      </c>
      <c r="V118" s="210">
        <v>0</v>
      </c>
      <c r="W118" s="210">
        <v>0</v>
      </c>
      <c r="X118" s="385"/>
      <c r="Y118" s="385">
        <v>2016</v>
      </c>
      <c r="Z118" s="385" t="s">
        <v>1648</v>
      </c>
    </row>
    <row r="119" spans="3:26" s="44" customFormat="1" ht="180" customHeight="1" x14ac:dyDescent="0.25">
      <c r="C119" s="202" t="s">
        <v>2182</v>
      </c>
      <c r="D119" s="385" t="s">
        <v>172</v>
      </c>
      <c r="E119" s="385" t="s">
        <v>921</v>
      </c>
      <c r="F119" s="385" t="s">
        <v>922</v>
      </c>
      <c r="G119" s="385" t="s">
        <v>923</v>
      </c>
      <c r="H119" s="385" t="s">
        <v>924</v>
      </c>
      <c r="I119" s="385" t="s">
        <v>201</v>
      </c>
      <c r="J119" s="386">
        <v>0</v>
      </c>
      <c r="K119" s="385">
        <v>750000000</v>
      </c>
      <c r="L119" s="385" t="s">
        <v>339</v>
      </c>
      <c r="M119" s="385" t="s">
        <v>1834</v>
      </c>
      <c r="N119" s="385" t="s">
        <v>451</v>
      </c>
      <c r="O119" s="385" t="s">
        <v>222</v>
      </c>
      <c r="P119" s="385" t="s">
        <v>2181</v>
      </c>
      <c r="Q119" s="385" t="s">
        <v>452</v>
      </c>
      <c r="R119" s="387" t="s">
        <v>453</v>
      </c>
      <c r="S119" s="385" t="s">
        <v>435</v>
      </c>
      <c r="T119" s="385">
        <v>2</v>
      </c>
      <c r="U119" s="210">
        <v>234674</v>
      </c>
      <c r="V119" s="210">
        <f>T119*U119</f>
        <v>469348</v>
      </c>
      <c r="W119" s="210">
        <f>V119*1.12</f>
        <v>525669.76</v>
      </c>
      <c r="X119" s="385"/>
      <c r="Y119" s="385">
        <v>2016</v>
      </c>
      <c r="Z119" s="385"/>
    </row>
    <row r="120" spans="3:26" s="44" customFormat="1" ht="180" customHeight="1" x14ac:dyDescent="0.25">
      <c r="C120" s="202" t="s">
        <v>1031</v>
      </c>
      <c r="D120" s="216" t="s">
        <v>172</v>
      </c>
      <c r="E120" s="216" t="s">
        <v>925</v>
      </c>
      <c r="F120" s="216" t="s">
        <v>926</v>
      </c>
      <c r="G120" s="216" t="s">
        <v>927</v>
      </c>
      <c r="H120" s="216" t="s">
        <v>928</v>
      </c>
      <c r="I120" s="216" t="s">
        <v>201</v>
      </c>
      <c r="J120" s="232">
        <v>0</v>
      </c>
      <c r="K120" s="216">
        <v>750000000</v>
      </c>
      <c r="L120" s="216" t="s">
        <v>339</v>
      </c>
      <c r="M120" s="216" t="s">
        <v>241</v>
      </c>
      <c r="N120" s="216" t="s">
        <v>451</v>
      </c>
      <c r="O120" s="216" t="s">
        <v>222</v>
      </c>
      <c r="P120" s="216" t="s">
        <v>615</v>
      </c>
      <c r="Q120" s="216" t="s">
        <v>452</v>
      </c>
      <c r="R120" s="233" t="s">
        <v>453</v>
      </c>
      <c r="S120" s="216" t="s">
        <v>435</v>
      </c>
      <c r="T120" s="216">
        <v>1</v>
      </c>
      <c r="U120" s="234">
        <v>50211</v>
      </c>
      <c r="V120" s="210">
        <v>0</v>
      </c>
      <c r="W120" s="210">
        <v>0</v>
      </c>
      <c r="X120" s="216"/>
      <c r="Y120" s="216">
        <v>2016</v>
      </c>
      <c r="Z120" s="216">
        <v>11.14</v>
      </c>
    </row>
    <row r="121" spans="3:26" s="44" customFormat="1" ht="180" customHeight="1" x14ac:dyDescent="0.25">
      <c r="C121" s="202" t="s">
        <v>1685</v>
      </c>
      <c r="D121" s="216" t="s">
        <v>172</v>
      </c>
      <c r="E121" s="216" t="s">
        <v>925</v>
      </c>
      <c r="F121" s="216" t="s">
        <v>926</v>
      </c>
      <c r="G121" s="216" t="s">
        <v>927</v>
      </c>
      <c r="H121" s="216" t="s">
        <v>928</v>
      </c>
      <c r="I121" s="216" t="s">
        <v>201</v>
      </c>
      <c r="J121" s="232">
        <v>0</v>
      </c>
      <c r="K121" s="216">
        <v>750000000</v>
      </c>
      <c r="L121" s="216" t="s">
        <v>339</v>
      </c>
      <c r="M121" s="216" t="s">
        <v>766</v>
      </c>
      <c r="N121" s="216" t="s">
        <v>451</v>
      </c>
      <c r="O121" s="216" t="s">
        <v>222</v>
      </c>
      <c r="P121" s="216" t="s">
        <v>663</v>
      </c>
      <c r="Q121" s="216" t="s">
        <v>452</v>
      </c>
      <c r="R121" s="233" t="s">
        <v>453</v>
      </c>
      <c r="S121" s="216" t="s">
        <v>435</v>
      </c>
      <c r="T121" s="216">
        <v>1</v>
      </c>
      <c r="U121" s="234">
        <v>50211</v>
      </c>
      <c r="V121" s="210">
        <f>U121*T121</f>
        <v>50211</v>
      </c>
      <c r="W121" s="210">
        <f>V121*1.12</f>
        <v>56236.320000000007</v>
      </c>
      <c r="X121" s="216"/>
      <c r="Y121" s="216">
        <v>2016</v>
      </c>
      <c r="Z121" s="216"/>
    </row>
    <row r="122" spans="3:26" s="44" customFormat="1" ht="180" customHeight="1" x14ac:dyDescent="0.25">
      <c r="C122" s="202" t="s">
        <v>1032</v>
      </c>
      <c r="D122" s="216" t="s">
        <v>172</v>
      </c>
      <c r="E122" s="216" t="s">
        <v>929</v>
      </c>
      <c r="F122" s="216" t="s">
        <v>930</v>
      </c>
      <c r="G122" s="216" t="s">
        <v>931</v>
      </c>
      <c r="H122" s="216" t="s">
        <v>932</v>
      </c>
      <c r="I122" s="216" t="s">
        <v>201</v>
      </c>
      <c r="J122" s="232">
        <v>0</v>
      </c>
      <c r="K122" s="216">
        <v>750000000</v>
      </c>
      <c r="L122" s="216" t="s">
        <v>339</v>
      </c>
      <c r="M122" s="216" t="s">
        <v>241</v>
      </c>
      <c r="N122" s="216" t="s">
        <v>451</v>
      </c>
      <c r="O122" s="216" t="s">
        <v>222</v>
      </c>
      <c r="P122" s="216" t="s">
        <v>615</v>
      </c>
      <c r="Q122" s="216" t="s">
        <v>452</v>
      </c>
      <c r="R122" s="233" t="s">
        <v>453</v>
      </c>
      <c r="S122" s="216" t="s">
        <v>435</v>
      </c>
      <c r="T122" s="216">
        <v>1</v>
      </c>
      <c r="U122" s="234">
        <v>86182</v>
      </c>
      <c r="V122" s="210">
        <v>0</v>
      </c>
      <c r="W122" s="210">
        <v>0</v>
      </c>
      <c r="X122" s="216"/>
      <c r="Y122" s="216">
        <v>2016</v>
      </c>
      <c r="Z122" s="216">
        <v>11.14</v>
      </c>
    </row>
    <row r="123" spans="3:26" s="44" customFormat="1" ht="180" customHeight="1" x14ac:dyDescent="0.25">
      <c r="C123" s="202" t="s">
        <v>1686</v>
      </c>
      <c r="D123" s="216" t="s">
        <v>172</v>
      </c>
      <c r="E123" s="216" t="s">
        <v>929</v>
      </c>
      <c r="F123" s="216" t="s">
        <v>930</v>
      </c>
      <c r="G123" s="216" t="s">
        <v>931</v>
      </c>
      <c r="H123" s="216" t="s">
        <v>932</v>
      </c>
      <c r="I123" s="216" t="s">
        <v>201</v>
      </c>
      <c r="J123" s="232">
        <v>0</v>
      </c>
      <c r="K123" s="216">
        <v>750000000</v>
      </c>
      <c r="L123" s="216" t="s">
        <v>339</v>
      </c>
      <c r="M123" s="216" t="s">
        <v>766</v>
      </c>
      <c r="N123" s="216" t="s">
        <v>451</v>
      </c>
      <c r="O123" s="216" t="s">
        <v>222</v>
      </c>
      <c r="P123" s="216" t="s">
        <v>663</v>
      </c>
      <c r="Q123" s="216" t="s">
        <v>452</v>
      </c>
      <c r="R123" s="233" t="s">
        <v>453</v>
      </c>
      <c r="S123" s="216" t="s">
        <v>435</v>
      </c>
      <c r="T123" s="216">
        <v>1</v>
      </c>
      <c r="U123" s="234">
        <v>86182</v>
      </c>
      <c r="V123" s="210">
        <f>U123*T123</f>
        <v>86182</v>
      </c>
      <c r="W123" s="210">
        <f>V123*1.12</f>
        <v>96523.840000000011</v>
      </c>
      <c r="X123" s="216"/>
      <c r="Y123" s="216">
        <v>2016</v>
      </c>
      <c r="Z123" s="216"/>
    </row>
    <row r="124" spans="3:26" s="44" customFormat="1" ht="180" customHeight="1" x14ac:dyDescent="0.25">
      <c r="C124" s="202" t="s">
        <v>1033</v>
      </c>
      <c r="D124" s="216" t="s">
        <v>172</v>
      </c>
      <c r="E124" s="216" t="s">
        <v>929</v>
      </c>
      <c r="F124" s="216" t="s">
        <v>930</v>
      </c>
      <c r="G124" s="216" t="s">
        <v>931</v>
      </c>
      <c r="H124" s="216" t="s">
        <v>933</v>
      </c>
      <c r="I124" s="216" t="s">
        <v>201</v>
      </c>
      <c r="J124" s="232">
        <v>0</v>
      </c>
      <c r="K124" s="216">
        <v>750000000</v>
      </c>
      <c r="L124" s="216" t="s">
        <v>339</v>
      </c>
      <c r="M124" s="216" t="s">
        <v>241</v>
      </c>
      <c r="N124" s="216" t="s">
        <v>451</v>
      </c>
      <c r="O124" s="216" t="s">
        <v>222</v>
      </c>
      <c r="P124" s="216" t="s">
        <v>615</v>
      </c>
      <c r="Q124" s="216" t="s">
        <v>452</v>
      </c>
      <c r="R124" s="233" t="s">
        <v>453</v>
      </c>
      <c r="S124" s="216" t="s">
        <v>435</v>
      </c>
      <c r="T124" s="216">
        <v>1</v>
      </c>
      <c r="U124" s="210">
        <v>86182</v>
      </c>
      <c r="V124" s="210">
        <v>0</v>
      </c>
      <c r="W124" s="210">
        <v>0</v>
      </c>
      <c r="X124" s="216"/>
      <c r="Y124" s="216">
        <v>2016</v>
      </c>
      <c r="Z124" s="216">
        <v>11.14</v>
      </c>
    </row>
    <row r="125" spans="3:26" s="44" customFormat="1" ht="180" customHeight="1" x14ac:dyDescent="0.25">
      <c r="C125" s="202" t="s">
        <v>1687</v>
      </c>
      <c r="D125" s="216" t="s">
        <v>172</v>
      </c>
      <c r="E125" s="216" t="s">
        <v>929</v>
      </c>
      <c r="F125" s="216" t="s">
        <v>930</v>
      </c>
      <c r="G125" s="216" t="s">
        <v>931</v>
      </c>
      <c r="H125" s="216" t="s">
        <v>933</v>
      </c>
      <c r="I125" s="216" t="s">
        <v>201</v>
      </c>
      <c r="J125" s="232">
        <v>0</v>
      </c>
      <c r="K125" s="216">
        <v>750000000</v>
      </c>
      <c r="L125" s="216" t="s">
        <v>339</v>
      </c>
      <c r="M125" s="216" t="s">
        <v>766</v>
      </c>
      <c r="N125" s="216" t="s">
        <v>451</v>
      </c>
      <c r="O125" s="216" t="s">
        <v>222</v>
      </c>
      <c r="P125" s="216" t="s">
        <v>663</v>
      </c>
      <c r="Q125" s="216" t="s">
        <v>452</v>
      </c>
      <c r="R125" s="233" t="s">
        <v>453</v>
      </c>
      <c r="S125" s="216" t="s">
        <v>435</v>
      </c>
      <c r="T125" s="216">
        <v>1</v>
      </c>
      <c r="U125" s="210">
        <v>86182</v>
      </c>
      <c r="V125" s="210">
        <f>U125*T125</f>
        <v>86182</v>
      </c>
      <c r="W125" s="210">
        <f>V125*1.12</f>
        <v>96523.840000000011</v>
      </c>
      <c r="X125" s="216"/>
      <c r="Y125" s="216">
        <v>2016</v>
      </c>
      <c r="Z125" s="216"/>
    </row>
    <row r="126" spans="3:26" s="44" customFormat="1" ht="180" customHeight="1" x14ac:dyDescent="0.25">
      <c r="C126" s="202" t="s">
        <v>1034</v>
      </c>
      <c r="D126" s="216" t="s">
        <v>172</v>
      </c>
      <c r="E126" s="216" t="s">
        <v>929</v>
      </c>
      <c r="F126" s="216" t="s">
        <v>930</v>
      </c>
      <c r="G126" s="216" t="s">
        <v>931</v>
      </c>
      <c r="H126" s="216" t="s">
        <v>934</v>
      </c>
      <c r="I126" s="216" t="s">
        <v>201</v>
      </c>
      <c r="J126" s="232">
        <v>0</v>
      </c>
      <c r="K126" s="216">
        <v>750000000</v>
      </c>
      <c r="L126" s="216" t="s">
        <v>339</v>
      </c>
      <c r="M126" s="216" t="s">
        <v>241</v>
      </c>
      <c r="N126" s="216" t="s">
        <v>451</v>
      </c>
      <c r="O126" s="216" t="s">
        <v>222</v>
      </c>
      <c r="P126" s="216" t="s">
        <v>615</v>
      </c>
      <c r="Q126" s="216" t="s">
        <v>452</v>
      </c>
      <c r="R126" s="233" t="s">
        <v>453</v>
      </c>
      <c r="S126" s="216" t="s">
        <v>435</v>
      </c>
      <c r="T126" s="216">
        <v>1</v>
      </c>
      <c r="U126" s="234">
        <v>118237</v>
      </c>
      <c r="V126" s="210">
        <v>0</v>
      </c>
      <c r="W126" s="210">
        <v>0</v>
      </c>
      <c r="X126" s="216"/>
      <c r="Y126" s="216">
        <v>2016</v>
      </c>
      <c r="Z126" s="216">
        <v>11.14</v>
      </c>
    </row>
    <row r="127" spans="3:26" s="44" customFormat="1" ht="180" customHeight="1" x14ac:dyDescent="0.25">
      <c r="C127" s="202" t="s">
        <v>1688</v>
      </c>
      <c r="D127" s="385" t="s">
        <v>172</v>
      </c>
      <c r="E127" s="385" t="s">
        <v>929</v>
      </c>
      <c r="F127" s="385" t="s">
        <v>930</v>
      </c>
      <c r="G127" s="385" t="s">
        <v>931</v>
      </c>
      <c r="H127" s="385" t="s">
        <v>934</v>
      </c>
      <c r="I127" s="385" t="s">
        <v>201</v>
      </c>
      <c r="J127" s="386">
        <v>0</v>
      </c>
      <c r="K127" s="385">
        <v>750000000</v>
      </c>
      <c r="L127" s="385" t="s">
        <v>339</v>
      </c>
      <c r="M127" s="385" t="s">
        <v>2180</v>
      </c>
      <c r="N127" s="385" t="s">
        <v>451</v>
      </c>
      <c r="O127" s="385" t="s">
        <v>222</v>
      </c>
      <c r="P127" s="385" t="s">
        <v>663</v>
      </c>
      <c r="Q127" s="385" t="s">
        <v>452</v>
      </c>
      <c r="R127" s="387" t="s">
        <v>453</v>
      </c>
      <c r="S127" s="385" t="s">
        <v>435</v>
      </c>
      <c r="T127" s="385">
        <v>1</v>
      </c>
      <c r="U127" s="333">
        <v>118237</v>
      </c>
      <c r="V127" s="210">
        <v>0</v>
      </c>
      <c r="W127" s="210">
        <v>0</v>
      </c>
      <c r="X127" s="385"/>
      <c r="Y127" s="385">
        <v>2016</v>
      </c>
      <c r="Z127" s="385">
        <v>11.14</v>
      </c>
    </row>
    <row r="128" spans="3:26" s="44" customFormat="1" ht="180" customHeight="1" x14ac:dyDescent="0.25">
      <c r="C128" s="202" t="s">
        <v>2183</v>
      </c>
      <c r="D128" s="385" t="s">
        <v>172</v>
      </c>
      <c r="E128" s="385" t="s">
        <v>929</v>
      </c>
      <c r="F128" s="385" t="s">
        <v>930</v>
      </c>
      <c r="G128" s="385" t="s">
        <v>931</v>
      </c>
      <c r="H128" s="385" t="s">
        <v>934</v>
      </c>
      <c r="I128" s="385" t="s">
        <v>201</v>
      </c>
      <c r="J128" s="386">
        <v>0</v>
      </c>
      <c r="K128" s="385">
        <v>750000000</v>
      </c>
      <c r="L128" s="385" t="s">
        <v>339</v>
      </c>
      <c r="M128" s="385" t="s">
        <v>1834</v>
      </c>
      <c r="N128" s="385" t="s">
        <v>451</v>
      </c>
      <c r="O128" s="385" t="s">
        <v>222</v>
      </c>
      <c r="P128" s="385" t="s">
        <v>2181</v>
      </c>
      <c r="Q128" s="385" t="s">
        <v>452</v>
      </c>
      <c r="R128" s="387" t="s">
        <v>453</v>
      </c>
      <c r="S128" s="385" t="s">
        <v>435</v>
      </c>
      <c r="T128" s="385">
        <v>1</v>
      </c>
      <c r="U128" s="333">
        <v>118237</v>
      </c>
      <c r="V128" s="210">
        <f>U128*T128</f>
        <v>118237</v>
      </c>
      <c r="W128" s="210">
        <f t="shared" ref="W128" si="4">V128*1.12</f>
        <v>132425.44</v>
      </c>
      <c r="X128" s="385"/>
      <c r="Y128" s="385">
        <v>2016</v>
      </c>
      <c r="Z128" s="385"/>
    </row>
    <row r="129" spans="3:26" s="44" customFormat="1" ht="180" customHeight="1" x14ac:dyDescent="0.25">
      <c r="C129" s="202" t="s">
        <v>1035</v>
      </c>
      <c r="D129" s="90" t="s">
        <v>172</v>
      </c>
      <c r="E129" s="90" t="s">
        <v>912</v>
      </c>
      <c r="F129" s="90" t="s">
        <v>913</v>
      </c>
      <c r="G129" s="90" t="s">
        <v>914</v>
      </c>
      <c r="H129" s="90" t="s">
        <v>935</v>
      </c>
      <c r="I129" s="90" t="s">
        <v>176</v>
      </c>
      <c r="J129" s="91">
        <v>0</v>
      </c>
      <c r="K129" s="90">
        <v>750000000</v>
      </c>
      <c r="L129" s="90" t="s">
        <v>339</v>
      </c>
      <c r="M129" s="90" t="s">
        <v>936</v>
      </c>
      <c r="N129" s="90" t="s">
        <v>473</v>
      </c>
      <c r="O129" s="90" t="s">
        <v>222</v>
      </c>
      <c r="P129" s="90" t="s">
        <v>917</v>
      </c>
      <c r="Q129" s="90" t="s">
        <v>452</v>
      </c>
      <c r="R129" s="209" t="s">
        <v>453</v>
      </c>
      <c r="S129" s="90" t="s">
        <v>435</v>
      </c>
      <c r="T129" s="90">
        <v>4</v>
      </c>
      <c r="U129" s="154">
        <v>93159</v>
      </c>
      <c r="V129" s="210">
        <f t="shared" ref="V129:V161" si="5">U129*T129</f>
        <v>372636</v>
      </c>
      <c r="W129" s="210">
        <f t="shared" si="2"/>
        <v>417352.32000000007</v>
      </c>
      <c r="X129" s="90"/>
      <c r="Y129" s="90">
        <v>2016</v>
      </c>
      <c r="Z129" s="90"/>
    </row>
    <row r="130" spans="3:26" s="44" customFormat="1" ht="180" customHeight="1" x14ac:dyDescent="0.25">
      <c r="C130" s="202" t="s">
        <v>1036</v>
      </c>
      <c r="D130" s="216" t="s">
        <v>172</v>
      </c>
      <c r="E130" s="216" t="s">
        <v>937</v>
      </c>
      <c r="F130" s="216" t="s">
        <v>938</v>
      </c>
      <c r="G130" s="216" t="s">
        <v>939</v>
      </c>
      <c r="H130" s="216" t="s">
        <v>941</v>
      </c>
      <c r="I130" s="216" t="s">
        <v>201</v>
      </c>
      <c r="J130" s="232">
        <v>0</v>
      </c>
      <c r="K130" s="216">
        <v>750000000</v>
      </c>
      <c r="L130" s="216" t="s">
        <v>339</v>
      </c>
      <c r="M130" s="216" t="s">
        <v>241</v>
      </c>
      <c r="N130" s="216" t="s">
        <v>473</v>
      </c>
      <c r="O130" s="216" t="s">
        <v>222</v>
      </c>
      <c r="P130" s="216" t="s">
        <v>615</v>
      </c>
      <c r="Q130" s="216" t="s">
        <v>452</v>
      </c>
      <c r="R130" s="233" t="s">
        <v>453</v>
      </c>
      <c r="S130" s="216" t="s">
        <v>435</v>
      </c>
      <c r="T130" s="216">
        <v>4</v>
      </c>
      <c r="U130" s="234">
        <v>30300</v>
      </c>
      <c r="V130" s="210">
        <v>0</v>
      </c>
      <c r="W130" s="210">
        <v>0</v>
      </c>
      <c r="X130" s="216"/>
      <c r="Y130" s="216">
        <v>2016</v>
      </c>
      <c r="Z130" s="216">
        <v>11.14</v>
      </c>
    </row>
    <row r="131" spans="3:26" s="44" customFormat="1" ht="180" customHeight="1" x14ac:dyDescent="0.25">
      <c r="C131" s="202" t="s">
        <v>1689</v>
      </c>
      <c r="D131" s="216" t="s">
        <v>172</v>
      </c>
      <c r="E131" s="216" t="s">
        <v>937</v>
      </c>
      <c r="F131" s="216" t="s">
        <v>938</v>
      </c>
      <c r="G131" s="216" t="s">
        <v>939</v>
      </c>
      <c r="H131" s="216" t="s">
        <v>941</v>
      </c>
      <c r="I131" s="216" t="s">
        <v>201</v>
      </c>
      <c r="J131" s="232">
        <v>0</v>
      </c>
      <c r="K131" s="216">
        <v>750000000</v>
      </c>
      <c r="L131" s="216" t="s">
        <v>339</v>
      </c>
      <c r="M131" s="216" t="s">
        <v>766</v>
      </c>
      <c r="N131" s="216" t="s">
        <v>473</v>
      </c>
      <c r="O131" s="216" t="s">
        <v>222</v>
      </c>
      <c r="P131" s="216" t="s">
        <v>663</v>
      </c>
      <c r="Q131" s="216" t="s">
        <v>452</v>
      </c>
      <c r="R131" s="233" t="s">
        <v>453</v>
      </c>
      <c r="S131" s="216" t="s">
        <v>435</v>
      </c>
      <c r="T131" s="216">
        <v>4</v>
      </c>
      <c r="U131" s="234">
        <v>30300</v>
      </c>
      <c r="V131" s="210">
        <f>U131*T131</f>
        <v>121200</v>
      </c>
      <c r="W131" s="210">
        <f>V131*1.12</f>
        <v>135744</v>
      </c>
      <c r="X131" s="216"/>
      <c r="Y131" s="216">
        <v>2016</v>
      </c>
      <c r="Z131" s="216"/>
    </row>
    <row r="132" spans="3:26" s="44" customFormat="1" ht="180" customHeight="1" x14ac:dyDescent="0.25">
      <c r="C132" s="202" t="s">
        <v>1037</v>
      </c>
      <c r="D132" s="216" t="s">
        <v>172</v>
      </c>
      <c r="E132" s="216" t="s">
        <v>937</v>
      </c>
      <c r="F132" s="216" t="s">
        <v>938</v>
      </c>
      <c r="G132" s="216" t="s">
        <v>939</v>
      </c>
      <c r="H132" s="216" t="s">
        <v>940</v>
      </c>
      <c r="I132" s="216" t="s">
        <v>201</v>
      </c>
      <c r="J132" s="232">
        <v>0</v>
      </c>
      <c r="K132" s="216">
        <v>750000000</v>
      </c>
      <c r="L132" s="216" t="s">
        <v>339</v>
      </c>
      <c r="M132" s="216" t="s">
        <v>241</v>
      </c>
      <c r="N132" s="216" t="s">
        <v>473</v>
      </c>
      <c r="O132" s="216" t="s">
        <v>222</v>
      </c>
      <c r="P132" s="216" t="s">
        <v>615</v>
      </c>
      <c r="Q132" s="216" t="s">
        <v>452</v>
      </c>
      <c r="R132" s="233" t="s">
        <v>453</v>
      </c>
      <c r="S132" s="216" t="s">
        <v>435</v>
      </c>
      <c r="T132" s="216">
        <v>4</v>
      </c>
      <c r="U132" s="234">
        <v>45794</v>
      </c>
      <c r="V132" s="210">
        <v>0</v>
      </c>
      <c r="W132" s="210">
        <v>0</v>
      </c>
      <c r="X132" s="216"/>
      <c r="Y132" s="216">
        <v>2016</v>
      </c>
      <c r="Z132" s="216">
        <v>11.14</v>
      </c>
    </row>
    <row r="133" spans="3:26" s="44" customFormat="1" ht="180" customHeight="1" x14ac:dyDescent="0.25">
      <c r="C133" s="202" t="s">
        <v>1690</v>
      </c>
      <c r="D133" s="216" t="s">
        <v>172</v>
      </c>
      <c r="E133" s="216" t="s">
        <v>937</v>
      </c>
      <c r="F133" s="216" t="s">
        <v>938</v>
      </c>
      <c r="G133" s="216" t="s">
        <v>939</v>
      </c>
      <c r="H133" s="216" t="s">
        <v>940</v>
      </c>
      <c r="I133" s="216" t="s">
        <v>201</v>
      </c>
      <c r="J133" s="232">
        <v>0</v>
      </c>
      <c r="K133" s="216">
        <v>750000000</v>
      </c>
      <c r="L133" s="216" t="s">
        <v>339</v>
      </c>
      <c r="M133" s="216" t="s">
        <v>766</v>
      </c>
      <c r="N133" s="216" t="s">
        <v>473</v>
      </c>
      <c r="O133" s="216" t="s">
        <v>222</v>
      </c>
      <c r="P133" s="216" t="s">
        <v>663</v>
      </c>
      <c r="Q133" s="216" t="s">
        <v>452</v>
      </c>
      <c r="R133" s="233" t="s">
        <v>453</v>
      </c>
      <c r="S133" s="216" t="s">
        <v>435</v>
      </c>
      <c r="T133" s="216">
        <v>4</v>
      </c>
      <c r="U133" s="234">
        <v>45794</v>
      </c>
      <c r="V133" s="210">
        <f>U133*T133</f>
        <v>183176</v>
      </c>
      <c r="W133" s="210">
        <f>V133*1.12</f>
        <v>205157.12000000002</v>
      </c>
      <c r="X133" s="216"/>
      <c r="Y133" s="216">
        <v>2016</v>
      </c>
      <c r="Z133" s="216">
        <v>11.14</v>
      </c>
    </row>
    <row r="134" spans="3:26" s="44" customFormat="1" ht="180" customHeight="1" x14ac:dyDescent="0.25">
      <c r="C134" s="202" t="s">
        <v>1038</v>
      </c>
      <c r="D134" s="45" t="s">
        <v>172</v>
      </c>
      <c r="E134" s="213" t="s">
        <v>942</v>
      </c>
      <c r="F134" s="213" t="s">
        <v>943</v>
      </c>
      <c r="G134" s="213" t="s">
        <v>944</v>
      </c>
      <c r="H134" s="313" t="s">
        <v>945</v>
      </c>
      <c r="I134" s="50" t="s">
        <v>201</v>
      </c>
      <c r="J134" s="51">
        <v>0.7</v>
      </c>
      <c r="K134" s="45">
        <v>750000000</v>
      </c>
      <c r="L134" s="52" t="s">
        <v>339</v>
      </c>
      <c r="M134" s="50" t="s">
        <v>241</v>
      </c>
      <c r="N134" s="52" t="s">
        <v>473</v>
      </c>
      <c r="O134" s="45" t="s">
        <v>222</v>
      </c>
      <c r="P134" s="50" t="s">
        <v>946</v>
      </c>
      <c r="Q134" s="45" t="s">
        <v>947</v>
      </c>
      <c r="R134" s="45" t="s">
        <v>453</v>
      </c>
      <c r="S134" s="217" t="s">
        <v>435</v>
      </c>
      <c r="T134" s="213">
        <v>1</v>
      </c>
      <c r="U134" s="218">
        <v>575927</v>
      </c>
      <c r="V134" s="218">
        <v>0</v>
      </c>
      <c r="W134" s="218">
        <f t="shared" ref="W134:W135" si="6">V134*1.12</f>
        <v>0</v>
      </c>
      <c r="X134" s="217" t="s">
        <v>512</v>
      </c>
      <c r="Y134" s="219">
        <v>2016</v>
      </c>
      <c r="Z134" s="360" t="s">
        <v>1956</v>
      </c>
    </row>
    <row r="135" spans="3:26" s="44" customFormat="1" ht="180" customHeight="1" x14ac:dyDescent="0.25">
      <c r="C135" s="202" t="s">
        <v>1958</v>
      </c>
      <c r="D135" s="45" t="s">
        <v>172</v>
      </c>
      <c r="E135" s="213" t="s">
        <v>942</v>
      </c>
      <c r="F135" s="213" t="s">
        <v>943</v>
      </c>
      <c r="G135" s="213" t="s">
        <v>944</v>
      </c>
      <c r="H135" s="313" t="s">
        <v>1957</v>
      </c>
      <c r="I135" s="50" t="s">
        <v>201</v>
      </c>
      <c r="J135" s="51">
        <v>0</v>
      </c>
      <c r="K135" s="45">
        <v>750000000</v>
      </c>
      <c r="L135" s="52" t="s">
        <v>339</v>
      </c>
      <c r="M135" s="50" t="s">
        <v>1937</v>
      </c>
      <c r="N135" s="52" t="s">
        <v>473</v>
      </c>
      <c r="O135" s="45" t="s">
        <v>222</v>
      </c>
      <c r="P135" s="50" t="s">
        <v>946</v>
      </c>
      <c r="Q135" s="45" t="s">
        <v>452</v>
      </c>
      <c r="R135" s="45" t="s">
        <v>453</v>
      </c>
      <c r="S135" s="217" t="s">
        <v>435</v>
      </c>
      <c r="T135" s="213">
        <v>1</v>
      </c>
      <c r="U135" s="333">
        <v>691113</v>
      </c>
      <c r="V135" s="218">
        <f t="shared" ref="V135" si="7">U135*T135</f>
        <v>691113</v>
      </c>
      <c r="W135" s="218">
        <f t="shared" si="6"/>
        <v>774046.56</v>
      </c>
      <c r="X135" s="217"/>
      <c r="Y135" s="219">
        <v>2016</v>
      </c>
      <c r="Z135" s="361"/>
    </row>
    <row r="136" spans="3:26" s="44" customFormat="1" ht="180" customHeight="1" x14ac:dyDescent="0.25">
      <c r="C136" s="202" t="s">
        <v>1039</v>
      </c>
      <c r="D136" s="216" t="s">
        <v>172</v>
      </c>
      <c r="E136" s="216" t="s">
        <v>912</v>
      </c>
      <c r="F136" s="216" t="s">
        <v>913</v>
      </c>
      <c r="G136" s="216" t="s">
        <v>914</v>
      </c>
      <c r="H136" s="216" t="s">
        <v>948</v>
      </c>
      <c r="I136" s="216" t="s">
        <v>176</v>
      </c>
      <c r="J136" s="232">
        <v>0</v>
      </c>
      <c r="K136" s="216">
        <v>750000000</v>
      </c>
      <c r="L136" s="216" t="s">
        <v>339</v>
      </c>
      <c r="M136" s="216" t="s">
        <v>936</v>
      </c>
      <c r="N136" s="216" t="s">
        <v>473</v>
      </c>
      <c r="O136" s="216" t="s">
        <v>222</v>
      </c>
      <c r="P136" s="216" t="s">
        <v>917</v>
      </c>
      <c r="Q136" s="216" t="s">
        <v>452</v>
      </c>
      <c r="R136" s="233" t="s">
        <v>453</v>
      </c>
      <c r="S136" s="216" t="s">
        <v>435</v>
      </c>
      <c r="T136" s="216">
        <v>2</v>
      </c>
      <c r="U136" s="234">
        <v>114103</v>
      </c>
      <c r="V136" s="210">
        <v>0</v>
      </c>
      <c r="W136" s="210">
        <v>0</v>
      </c>
      <c r="X136" s="216"/>
      <c r="Y136" s="216">
        <v>2016</v>
      </c>
      <c r="Z136" s="216" t="s">
        <v>1832</v>
      </c>
    </row>
    <row r="137" spans="3:26" s="44" customFormat="1" ht="180" customHeight="1" x14ac:dyDescent="0.25">
      <c r="C137" s="202" t="s">
        <v>1836</v>
      </c>
      <c r="D137" s="216" t="s">
        <v>172</v>
      </c>
      <c r="E137" s="216" t="s">
        <v>912</v>
      </c>
      <c r="F137" s="216" t="s">
        <v>913</v>
      </c>
      <c r="G137" s="216" t="s">
        <v>914</v>
      </c>
      <c r="H137" s="216" t="s">
        <v>1833</v>
      </c>
      <c r="I137" s="216" t="s">
        <v>176</v>
      </c>
      <c r="J137" s="232">
        <v>0</v>
      </c>
      <c r="K137" s="216">
        <v>750000000</v>
      </c>
      <c r="L137" s="216" t="s">
        <v>339</v>
      </c>
      <c r="M137" s="216" t="s">
        <v>1834</v>
      </c>
      <c r="N137" s="216" t="s">
        <v>473</v>
      </c>
      <c r="O137" s="216" t="s">
        <v>222</v>
      </c>
      <c r="P137" s="216" t="s">
        <v>1835</v>
      </c>
      <c r="Q137" s="216" t="s">
        <v>452</v>
      </c>
      <c r="R137" s="233" t="s">
        <v>453</v>
      </c>
      <c r="S137" s="216" t="s">
        <v>435</v>
      </c>
      <c r="T137" s="216">
        <v>2</v>
      </c>
      <c r="U137" s="234">
        <v>114103</v>
      </c>
      <c r="V137" s="210">
        <f>U137*T137</f>
        <v>228206</v>
      </c>
      <c r="W137" s="210">
        <f>V137*1.12</f>
        <v>255590.72000000003</v>
      </c>
      <c r="X137" s="216"/>
      <c r="Y137" s="216">
        <v>2016</v>
      </c>
      <c r="Z137" s="216"/>
    </row>
    <row r="138" spans="3:26" s="44" customFormat="1" ht="180" customHeight="1" x14ac:dyDescent="0.25">
      <c r="C138" s="202" t="s">
        <v>1040</v>
      </c>
      <c r="D138" s="216" t="s">
        <v>172</v>
      </c>
      <c r="E138" s="216" t="s">
        <v>912</v>
      </c>
      <c r="F138" s="216" t="s">
        <v>913</v>
      </c>
      <c r="G138" s="216" t="s">
        <v>914</v>
      </c>
      <c r="H138" s="216" t="s">
        <v>949</v>
      </c>
      <c r="I138" s="216" t="s">
        <v>176</v>
      </c>
      <c r="J138" s="232">
        <v>0</v>
      </c>
      <c r="K138" s="216">
        <v>750000000</v>
      </c>
      <c r="L138" s="216" t="s">
        <v>339</v>
      </c>
      <c r="M138" s="216" t="s">
        <v>936</v>
      </c>
      <c r="N138" s="216" t="s">
        <v>473</v>
      </c>
      <c r="O138" s="216" t="s">
        <v>222</v>
      </c>
      <c r="P138" s="216" t="s">
        <v>917</v>
      </c>
      <c r="Q138" s="216" t="s">
        <v>452</v>
      </c>
      <c r="R138" s="233" t="s">
        <v>453</v>
      </c>
      <c r="S138" s="216" t="s">
        <v>435</v>
      </c>
      <c r="T138" s="216">
        <v>2</v>
      </c>
      <c r="U138" s="234">
        <v>114103</v>
      </c>
      <c r="V138" s="210">
        <v>0</v>
      </c>
      <c r="W138" s="210">
        <v>0</v>
      </c>
      <c r="X138" s="216"/>
      <c r="Y138" s="216">
        <v>2016</v>
      </c>
      <c r="Z138" s="216" t="s">
        <v>1832</v>
      </c>
    </row>
    <row r="139" spans="3:26" s="44" customFormat="1" ht="180" customHeight="1" x14ac:dyDescent="0.25">
      <c r="C139" s="202" t="s">
        <v>1838</v>
      </c>
      <c r="D139" s="216" t="s">
        <v>172</v>
      </c>
      <c r="E139" s="216" t="s">
        <v>912</v>
      </c>
      <c r="F139" s="216" t="s">
        <v>913</v>
      </c>
      <c r="G139" s="216" t="s">
        <v>914</v>
      </c>
      <c r="H139" s="216" t="s">
        <v>1837</v>
      </c>
      <c r="I139" s="216" t="s">
        <v>176</v>
      </c>
      <c r="J139" s="232">
        <v>0</v>
      </c>
      <c r="K139" s="216">
        <v>750000000</v>
      </c>
      <c r="L139" s="216" t="s">
        <v>339</v>
      </c>
      <c r="M139" s="216" t="s">
        <v>1834</v>
      </c>
      <c r="N139" s="216" t="s">
        <v>473</v>
      </c>
      <c r="O139" s="216" t="s">
        <v>222</v>
      </c>
      <c r="P139" s="216" t="s">
        <v>1835</v>
      </c>
      <c r="Q139" s="216" t="s">
        <v>452</v>
      </c>
      <c r="R139" s="233" t="s">
        <v>453</v>
      </c>
      <c r="S139" s="216" t="s">
        <v>435</v>
      </c>
      <c r="T139" s="216">
        <v>2</v>
      </c>
      <c r="U139" s="234">
        <v>114103</v>
      </c>
      <c r="V139" s="210">
        <f>U139*T139</f>
        <v>228206</v>
      </c>
      <c r="W139" s="210">
        <f>V139*1.12</f>
        <v>255590.72000000003</v>
      </c>
      <c r="X139" s="216"/>
      <c r="Y139" s="216">
        <v>2016</v>
      </c>
      <c r="Z139" s="216"/>
    </row>
    <row r="140" spans="3:26" s="44" customFormat="1" ht="180" customHeight="1" x14ac:dyDescent="0.25">
      <c r="C140" s="202" t="s">
        <v>1041</v>
      </c>
      <c r="D140" s="90" t="s">
        <v>172</v>
      </c>
      <c r="E140" s="90" t="s">
        <v>912</v>
      </c>
      <c r="F140" s="90" t="s">
        <v>913</v>
      </c>
      <c r="G140" s="90" t="s">
        <v>914</v>
      </c>
      <c r="H140" s="90" t="s">
        <v>950</v>
      </c>
      <c r="I140" s="90" t="s">
        <v>176</v>
      </c>
      <c r="J140" s="91">
        <v>0</v>
      </c>
      <c r="K140" s="90">
        <v>750000000</v>
      </c>
      <c r="L140" s="90" t="s">
        <v>339</v>
      </c>
      <c r="M140" s="90" t="s">
        <v>936</v>
      </c>
      <c r="N140" s="90" t="s">
        <v>473</v>
      </c>
      <c r="O140" s="90" t="s">
        <v>222</v>
      </c>
      <c r="P140" s="90" t="s">
        <v>917</v>
      </c>
      <c r="Q140" s="90" t="s">
        <v>452</v>
      </c>
      <c r="R140" s="209" t="s">
        <v>453</v>
      </c>
      <c r="S140" s="90" t="s">
        <v>435</v>
      </c>
      <c r="T140" s="90">
        <v>2</v>
      </c>
      <c r="U140" s="154">
        <v>906885</v>
      </c>
      <c r="V140" s="210">
        <f t="shared" si="5"/>
        <v>1813770</v>
      </c>
      <c r="W140" s="210">
        <f t="shared" si="2"/>
        <v>2031422.4000000001</v>
      </c>
      <c r="X140" s="90"/>
      <c r="Y140" s="90">
        <v>2016</v>
      </c>
      <c r="Z140" s="90"/>
    </row>
    <row r="141" spans="3:26" s="44" customFormat="1" ht="180" customHeight="1" x14ac:dyDescent="0.25">
      <c r="C141" s="202" t="s">
        <v>1042</v>
      </c>
      <c r="D141" s="216" t="s">
        <v>172</v>
      </c>
      <c r="E141" s="216" t="s">
        <v>925</v>
      </c>
      <c r="F141" s="216" t="s">
        <v>926</v>
      </c>
      <c r="G141" s="216" t="s">
        <v>927</v>
      </c>
      <c r="H141" s="216" t="s">
        <v>951</v>
      </c>
      <c r="I141" s="216" t="s">
        <v>201</v>
      </c>
      <c r="J141" s="232">
        <v>0</v>
      </c>
      <c r="K141" s="216">
        <v>750000000</v>
      </c>
      <c r="L141" s="216" t="s">
        <v>339</v>
      </c>
      <c r="M141" s="216" t="s">
        <v>241</v>
      </c>
      <c r="N141" s="216" t="s">
        <v>473</v>
      </c>
      <c r="O141" s="216" t="s">
        <v>222</v>
      </c>
      <c r="P141" s="216" t="s">
        <v>615</v>
      </c>
      <c r="Q141" s="216" t="s">
        <v>452</v>
      </c>
      <c r="R141" s="233" t="s">
        <v>453</v>
      </c>
      <c r="S141" s="216" t="s">
        <v>435</v>
      </c>
      <c r="T141" s="216">
        <v>1</v>
      </c>
      <c r="U141" s="234">
        <v>16968</v>
      </c>
      <c r="V141" s="210">
        <v>0</v>
      </c>
      <c r="W141" s="210">
        <v>0</v>
      </c>
      <c r="X141" s="216"/>
      <c r="Y141" s="216">
        <v>2016</v>
      </c>
      <c r="Z141" s="216">
        <v>11.14</v>
      </c>
    </row>
    <row r="142" spans="3:26" s="44" customFormat="1" ht="180" customHeight="1" x14ac:dyDescent="0.25">
      <c r="C142" s="202" t="s">
        <v>1691</v>
      </c>
      <c r="D142" s="216" t="s">
        <v>172</v>
      </c>
      <c r="E142" s="216" t="s">
        <v>925</v>
      </c>
      <c r="F142" s="216" t="s">
        <v>926</v>
      </c>
      <c r="G142" s="216" t="s">
        <v>927</v>
      </c>
      <c r="H142" s="216" t="s">
        <v>951</v>
      </c>
      <c r="I142" s="216" t="s">
        <v>201</v>
      </c>
      <c r="J142" s="232">
        <v>0</v>
      </c>
      <c r="K142" s="216">
        <v>750000000</v>
      </c>
      <c r="L142" s="216" t="s">
        <v>339</v>
      </c>
      <c r="M142" s="216" t="s">
        <v>766</v>
      </c>
      <c r="N142" s="216" t="s">
        <v>473</v>
      </c>
      <c r="O142" s="216" t="s">
        <v>222</v>
      </c>
      <c r="P142" s="216" t="s">
        <v>663</v>
      </c>
      <c r="Q142" s="216" t="s">
        <v>452</v>
      </c>
      <c r="R142" s="233" t="s">
        <v>453</v>
      </c>
      <c r="S142" s="216" t="s">
        <v>435</v>
      </c>
      <c r="T142" s="216">
        <v>1</v>
      </c>
      <c r="U142" s="234">
        <v>16968</v>
      </c>
      <c r="V142" s="210">
        <f>U142*T142</f>
        <v>16968</v>
      </c>
      <c r="W142" s="210">
        <f>V142*1.12</f>
        <v>19004.160000000003</v>
      </c>
      <c r="X142" s="216"/>
      <c r="Y142" s="216">
        <v>2016</v>
      </c>
      <c r="Z142" s="216"/>
    </row>
    <row r="143" spans="3:26" s="44" customFormat="1" ht="180" customHeight="1" x14ac:dyDescent="0.25">
      <c r="C143" s="202" t="s">
        <v>1043</v>
      </c>
      <c r="D143" s="216" t="s">
        <v>172</v>
      </c>
      <c r="E143" s="216" t="s">
        <v>952</v>
      </c>
      <c r="F143" s="216" t="s">
        <v>953</v>
      </c>
      <c r="G143" s="216" t="s">
        <v>954</v>
      </c>
      <c r="H143" s="216" t="s">
        <v>1692</v>
      </c>
      <c r="I143" s="216" t="s">
        <v>201</v>
      </c>
      <c r="J143" s="232">
        <v>0</v>
      </c>
      <c r="K143" s="216">
        <v>750000000</v>
      </c>
      <c r="L143" s="216" t="s">
        <v>339</v>
      </c>
      <c r="M143" s="216" t="s">
        <v>241</v>
      </c>
      <c r="N143" s="216" t="s">
        <v>473</v>
      </c>
      <c r="O143" s="216" t="s">
        <v>222</v>
      </c>
      <c r="P143" s="216" t="s">
        <v>615</v>
      </c>
      <c r="Q143" s="216" t="s">
        <v>452</v>
      </c>
      <c r="R143" s="233" t="s">
        <v>453</v>
      </c>
      <c r="S143" s="216" t="s">
        <v>435</v>
      </c>
      <c r="T143" s="216">
        <v>1</v>
      </c>
      <c r="U143" s="234">
        <v>242148</v>
      </c>
      <c r="V143" s="210">
        <v>0</v>
      </c>
      <c r="W143" s="210">
        <v>0</v>
      </c>
      <c r="X143" s="216"/>
      <c r="Y143" s="216">
        <v>2016</v>
      </c>
      <c r="Z143" s="216">
        <v>11.14</v>
      </c>
    </row>
    <row r="144" spans="3:26" s="44" customFormat="1" ht="180" customHeight="1" x14ac:dyDescent="0.25">
      <c r="C144" s="202" t="s">
        <v>1693</v>
      </c>
      <c r="D144" s="385" t="s">
        <v>172</v>
      </c>
      <c r="E144" s="385" t="s">
        <v>952</v>
      </c>
      <c r="F144" s="385" t="s">
        <v>953</v>
      </c>
      <c r="G144" s="385" t="s">
        <v>954</v>
      </c>
      <c r="H144" s="385" t="s">
        <v>2184</v>
      </c>
      <c r="I144" s="385" t="s">
        <v>201</v>
      </c>
      <c r="J144" s="386">
        <v>0</v>
      </c>
      <c r="K144" s="385">
        <v>750000000</v>
      </c>
      <c r="L144" s="385" t="s">
        <v>339</v>
      </c>
      <c r="M144" s="385" t="s">
        <v>2180</v>
      </c>
      <c r="N144" s="385" t="s">
        <v>473</v>
      </c>
      <c r="O144" s="385" t="s">
        <v>222</v>
      </c>
      <c r="P144" s="385" t="s">
        <v>663</v>
      </c>
      <c r="Q144" s="385" t="s">
        <v>452</v>
      </c>
      <c r="R144" s="387" t="s">
        <v>453</v>
      </c>
      <c r="S144" s="385" t="s">
        <v>435</v>
      </c>
      <c r="T144" s="385">
        <v>1</v>
      </c>
      <c r="U144" s="333">
        <v>242148</v>
      </c>
      <c r="V144" s="210">
        <v>0</v>
      </c>
      <c r="W144" s="210">
        <v>0</v>
      </c>
      <c r="X144" s="385"/>
      <c r="Y144" s="385">
        <v>2016</v>
      </c>
      <c r="Z144" s="385" t="s">
        <v>1648</v>
      </c>
    </row>
    <row r="145" spans="3:26" s="44" customFormat="1" ht="180" customHeight="1" x14ac:dyDescent="0.25">
      <c r="C145" s="202" t="s">
        <v>2185</v>
      </c>
      <c r="D145" s="385" t="s">
        <v>172</v>
      </c>
      <c r="E145" s="385" t="s">
        <v>952</v>
      </c>
      <c r="F145" s="385" t="s">
        <v>953</v>
      </c>
      <c r="G145" s="385" t="s">
        <v>954</v>
      </c>
      <c r="H145" s="385" t="s">
        <v>2184</v>
      </c>
      <c r="I145" s="385" t="s">
        <v>201</v>
      </c>
      <c r="J145" s="386">
        <v>0</v>
      </c>
      <c r="K145" s="385">
        <v>750000000</v>
      </c>
      <c r="L145" s="385" t="s">
        <v>339</v>
      </c>
      <c r="M145" s="46" t="s">
        <v>1834</v>
      </c>
      <c r="N145" s="385" t="s">
        <v>473</v>
      </c>
      <c r="O145" s="385" t="s">
        <v>222</v>
      </c>
      <c r="P145" s="385" t="s">
        <v>2181</v>
      </c>
      <c r="Q145" s="385" t="s">
        <v>452</v>
      </c>
      <c r="R145" s="387" t="s">
        <v>453</v>
      </c>
      <c r="S145" s="385" t="s">
        <v>435</v>
      </c>
      <c r="T145" s="385">
        <v>1</v>
      </c>
      <c r="U145" s="210">
        <v>463626.31</v>
      </c>
      <c r="V145" s="210">
        <v>463626.31</v>
      </c>
      <c r="W145" s="210">
        <f t="shared" ref="W145" si="8">V145*1.12</f>
        <v>519261.46720000007</v>
      </c>
      <c r="X145" s="385"/>
      <c r="Y145" s="385">
        <v>2016</v>
      </c>
      <c r="Z145" s="385"/>
    </row>
    <row r="146" spans="3:26" s="44" customFormat="1" ht="180" customHeight="1" x14ac:dyDescent="0.25">
      <c r="C146" s="202" t="s">
        <v>1044</v>
      </c>
      <c r="D146" s="90" t="s">
        <v>172</v>
      </c>
      <c r="E146" s="90" t="s">
        <v>955</v>
      </c>
      <c r="F146" s="90" t="s">
        <v>956</v>
      </c>
      <c r="G146" s="90" t="s">
        <v>957</v>
      </c>
      <c r="H146" s="90" t="s">
        <v>958</v>
      </c>
      <c r="I146" s="90" t="s">
        <v>201</v>
      </c>
      <c r="J146" s="91">
        <v>0</v>
      </c>
      <c r="K146" s="90">
        <v>750000000</v>
      </c>
      <c r="L146" s="90" t="s">
        <v>339</v>
      </c>
      <c r="M146" s="90" t="s">
        <v>241</v>
      </c>
      <c r="N146" s="90" t="s">
        <v>473</v>
      </c>
      <c r="O146" s="90" t="s">
        <v>222</v>
      </c>
      <c r="P146" s="90" t="s">
        <v>946</v>
      </c>
      <c r="Q146" s="90" t="s">
        <v>452</v>
      </c>
      <c r="R146" s="209" t="s">
        <v>453</v>
      </c>
      <c r="S146" s="90" t="s">
        <v>435</v>
      </c>
      <c r="T146" s="90">
        <v>2</v>
      </c>
      <c r="U146" s="154">
        <v>42393</v>
      </c>
      <c r="V146" s="210">
        <f t="shared" si="5"/>
        <v>84786</v>
      </c>
      <c r="W146" s="210">
        <f t="shared" si="2"/>
        <v>94960.320000000007</v>
      </c>
      <c r="X146" s="90"/>
      <c r="Y146" s="90">
        <v>2016</v>
      </c>
      <c r="Z146" s="90"/>
    </row>
    <row r="147" spans="3:26" s="44" customFormat="1" ht="180" customHeight="1" x14ac:dyDescent="0.25">
      <c r="C147" s="202" t="s">
        <v>1045</v>
      </c>
      <c r="D147" s="90" t="s">
        <v>172</v>
      </c>
      <c r="E147" s="90" t="s">
        <v>959</v>
      </c>
      <c r="F147" s="90" t="s">
        <v>960</v>
      </c>
      <c r="G147" s="90" t="s">
        <v>961</v>
      </c>
      <c r="H147" s="90" t="s">
        <v>962</v>
      </c>
      <c r="I147" s="90" t="s">
        <v>201</v>
      </c>
      <c r="J147" s="91">
        <v>0</v>
      </c>
      <c r="K147" s="90">
        <v>750000000</v>
      </c>
      <c r="L147" s="90" t="s">
        <v>339</v>
      </c>
      <c r="M147" s="90" t="s">
        <v>963</v>
      </c>
      <c r="N147" s="90" t="s">
        <v>473</v>
      </c>
      <c r="O147" s="90" t="s">
        <v>222</v>
      </c>
      <c r="P147" s="90" t="s">
        <v>946</v>
      </c>
      <c r="Q147" s="90" t="s">
        <v>452</v>
      </c>
      <c r="R147" s="209" t="s">
        <v>453</v>
      </c>
      <c r="S147" s="90" t="s">
        <v>435</v>
      </c>
      <c r="T147" s="90">
        <v>1</v>
      </c>
      <c r="U147" s="154">
        <v>354657</v>
      </c>
      <c r="V147" s="210">
        <f t="shared" si="5"/>
        <v>354657</v>
      </c>
      <c r="W147" s="210">
        <f t="shared" si="2"/>
        <v>397215.84</v>
      </c>
      <c r="X147" s="90"/>
      <c r="Y147" s="90">
        <v>2016</v>
      </c>
      <c r="Z147" s="90"/>
    </row>
    <row r="148" spans="3:26" s="44" customFormat="1" ht="180" customHeight="1" x14ac:dyDescent="0.25">
      <c r="C148" s="202" t="s">
        <v>1046</v>
      </c>
      <c r="D148" s="90" t="s">
        <v>172</v>
      </c>
      <c r="E148" s="90" t="s">
        <v>964</v>
      </c>
      <c r="F148" s="90" t="s">
        <v>965</v>
      </c>
      <c r="G148" s="90" t="s">
        <v>966</v>
      </c>
      <c r="H148" s="90" t="s">
        <v>967</v>
      </c>
      <c r="I148" s="90" t="s">
        <v>201</v>
      </c>
      <c r="J148" s="91">
        <v>0</v>
      </c>
      <c r="K148" s="90">
        <v>750000000</v>
      </c>
      <c r="L148" s="90" t="s">
        <v>339</v>
      </c>
      <c r="M148" s="90" t="s">
        <v>241</v>
      </c>
      <c r="N148" s="90" t="s">
        <v>494</v>
      </c>
      <c r="O148" s="90" t="s">
        <v>222</v>
      </c>
      <c r="P148" s="90" t="s">
        <v>615</v>
      </c>
      <c r="Q148" s="90" t="s">
        <v>452</v>
      </c>
      <c r="R148" s="209" t="s">
        <v>453</v>
      </c>
      <c r="S148" s="90" t="s">
        <v>435</v>
      </c>
      <c r="T148" s="90">
        <v>18</v>
      </c>
      <c r="U148" s="154">
        <v>136208</v>
      </c>
      <c r="V148" s="210">
        <f t="shared" si="5"/>
        <v>2451744</v>
      </c>
      <c r="W148" s="210">
        <f t="shared" si="2"/>
        <v>2745953.2800000003</v>
      </c>
      <c r="X148" s="90"/>
      <c r="Y148" s="90">
        <v>2016</v>
      </c>
      <c r="Z148" s="90"/>
    </row>
    <row r="149" spans="3:26" s="44" customFormat="1" ht="180" customHeight="1" x14ac:dyDescent="0.25">
      <c r="C149" s="202" t="s">
        <v>1047</v>
      </c>
      <c r="D149" s="90" t="s">
        <v>172</v>
      </c>
      <c r="E149" s="90" t="s">
        <v>968</v>
      </c>
      <c r="F149" s="90" t="s">
        <v>943</v>
      </c>
      <c r="G149" s="90" t="s">
        <v>969</v>
      </c>
      <c r="H149" s="90" t="s">
        <v>970</v>
      </c>
      <c r="I149" s="90" t="s">
        <v>201</v>
      </c>
      <c r="J149" s="91">
        <v>0</v>
      </c>
      <c r="K149" s="90">
        <v>750000000</v>
      </c>
      <c r="L149" s="90" t="s">
        <v>339</v>
      </c>
      <c r="M149" s="90" t="s">
        <v>963</v>
      </c>
      <c r="N149" s="90" t="s">
        <v>971</v>
      </c>
      <c r="O149" s="90" t="s">
        <v>222</v>
      </c>
      <c r="P149" s="90" t="s">
        <v>946</v>
      </c>
      <c r="Q149" s="90" t="s">
        <v>452</v>
      </c>
      <c r="R149" s="209" t="s">
        <v>453</v>
      </c>
      <c r="S149" s="90" t="s">
        <v>435</v>
      </c>
      <c r="T149" s="90">
        <v>1</v>
      </c>
      <c r="U149" s="154">
        <v>6939842</v>
      </c>
      <c r="V149" s="210">
        <f t="shared" si="5"/>
        <v>6939842</v>
      </c>
      <c r="W149" s="211">
        <f t="shared" si="2"/>
        <v>7772623.040000001</v>
      </c>
      <c r="X149" s="90"/>
      <c r="Y149" s="90">
        <v>2016</v>
      </c>
      <c r="Z149" s="212"/>
    </row>
    <row r="150" spans="3:26" s="44" customFormat="1" ht="180" customHeight="1" x14ac:dyDescent="0.25">
      <c r="C150" s="202" t="s">
        <v>1048</v>
      </c>
      <c r="D150" s="385" t="s">
        <v>172</v>
      </c>
      <c r="E150" s="385" t="s">
        <v>972</v>
      </c>
      <c r="F150" s="385" t="s">
        <v>960</v>
      </c>
      <c r="G150" s="385" t="s">
        <v>973</v>
      </c>
      <c r="H150" s="385" t="s">
        <v>974</v>
      </c>
      <c r="I150" s="385" t="s">
        <v>201</v>
      </c>
      <c r="J150" s="386">
        <v>0</v>
      </c>
      <c r="K150" s="385">
        <v>750000000</v>
      </c>
      <c r="L150" s="385" t="s">
        <v>339</v>
      </c>
      <c r="M150" s="385" t="s">
        <v>241</v>
      </c>
      <c r="N150" s="385" t="s">
        <v>494</v>
      </c>
      <c r="O150" s="385" t="s">
        <v>222</v>
      </c>
      <c r="P150" s="46" t="s">
        <v>946</v>
      </c>
      <c r="Q150" s="385" t="s">
        <v>452</v>
      </c>
      <c r="R150" s="387" t="s">
        <v>975</v>
      </c>
      <c r="S150" s="385" t="s">
        <v>976</v>
      </c>
      <c r="T150" s="385">
        <v>1</v>
      </c>
      <c r="U150" s="333">
        <v>2661157</v>
      </c>
      <c r="V150" s="210">
        <v>0</v>
      </c>
      <c r="W150" s="210">
        <v>0</v>
      </c>
      <c r="X150" s="385"/>
      <c r="Y150" s="385">
        <v>2016</v>
      </c>
      <c r="Z150" s="385" t="s">
        <v>2186</v>
      </c>
    </row>
    <row r="151" spans="3:26" s="44" customFormat="1" ht="180" customHeight="1" x14ac:dyDescent="0.25">
      <c r="C151" s="202" t="s">
        <v>2188</v>
      </c>
      <c r="D151" s="385" t="s">
        <v>172</v>
      </c>
      <c r="E151" s="385" t="s">
        <v>972</v>
      </c>
      <c r="F151" s="385" t="s">
        <v>960</v>
      </c>
      <c r="G151" s="385" t="s">
        <v>973</v>
      </c>
      <c r="H151" s="385" t="s">
        <v>974</v>
      </c>
      <c r="I151" s="385" t="s">
        <v>176</v>
      </c>
      <c r="J151" s="386">
        <v>0</v>
      </c>
      <c r="K151" s="385">
        <v>750000000</v>
      </c>
      <c r="L151" s="385" t="s">
        <v>339</v>
      </c>
      <c r="M151" s="46" t="s">
        <v>1834</v>
      </c>
      <c r="N151" s="385" t="s">
        <v>494</v>
      </c>
      <c r="O151" s="385" t="s">
        <v>222</v>
      </c>
      <c r="P151" s="46" t="s">
        <v>2187</v>
      </c>
      <c r="Q151" s="385" t="s">
        <v>452</v>
      </c>
      <c r="R151" s="387" t="s">
        <v>975</v>
      </c>
      <c r="S151" s="385" t="s">
        <v>976</v>
      </c>
      <c r="T151" s="385">
        <v>1</v>
      </c>
      <c r="U151" s="210">
        <v>4850250</v>
      </c>
      <c r="V151" s="210">
        <v>4850250</v>
      </c>
      <c r="W151" s="210">
        <f t="shared" ref="W151" si="9">V151*1.12</f>
        <v>5432280.0000000009</v>
      </c>
      <c r="X151" s="385"/>
      <c r="Y151" s="385">
        <v>2016</v>
      </c>
      <c r="Z151" s="385"/>
    </row>
    <row r="152" spans="3:26" s="44" customFormat="1" ht="180" customHeight="1" x14ac:dyDescent="0.25">
      <c r="C152" s="202" t="s">
        <v>1049</v>
      </c>
      <c r="D152" s="90" t="s">
        <v>172</v>
      </c>
      <c r="E152" s="90" t="s">
        <v>912</v>
      </c>
      <c r="F152" s="90" t="s">
        <v>913</v>
      </c>
      <c r="G152" s="90" t="s">
        <v>914</v>
      </c>
      <c r="H152" s="90" t="s">
        <v>977</v>
      </c>
      <c r="I152" s="90" t="s">
        <v>176</v>
      </c>
      <c r="J152" s="91">
        <v>0</v>
      </c>
      <c r="K152" s="90">
        <v>750000000</v>
      </c>
      <c r="L152" s="90" t="s">
        <v>339</v>
      </c>
      <c r="M152" s="90" t="s">
        <v>978</v>
      </c>
      <c r="N152" s="90" t="s">
        <v>494</v>
      </c>
      <c r="O152" s="90" t="s">
        <v>222</v>
      </c>
      <c r="P152" s="90" t="s">
        <v>917</v>
      </c>
      <c r="Q152" s="90" t="s">
        <v>452</v>
      </c>
      <c r="R152" s="209" t="s">
        <v>453</v>
      </c>
      <c r="S152" s="90" t="s">
        <v>435</v>
      </c>
      <c r="T152" s="90">
        <v>1</v>
      </c>
      <c r="U152" s="154">
        <v>305107</v>
      </c>
      <c r="V152" s="210">
        <f t="shared" si="5"/>
        <v>305107</v>
      </c>
      <c r="W152" s="210">
        <f t="shared" si="2"/>
        <v>341719.84</v>
      </c>
      <c r="X152" s="90"/>
      <c r="Y152" s="90">
        <v>2016</v>
      </c>
      <c r="Z152" s="90"/>
    </row>
    <row r="153" spans="3:26" s="44" customFormat="1" ht="180" customHeight="1" x14ac:dyDescent="0.25">
      <c r="C153" s="202" t="s">
        <v>1050</v>
      </c>
      <c r="D153" s="90" t="s">
        <v>172</v>
      </c>
      <c r="E153" s="90" t="s">
        <v>912</v>
      </c>
      <c r="F153" s="90" t="s">
        <v>913</v>
      </c>
      <c r="G153" s="90" t="s">
        <v>914</v>
      </c>
      <c r="H153" s="90" t="s">
        <v>979</v>
      </c>
      <c r="I153" s="90" t="s">
        <v>176</v>
      </c>
      <c r="J153" s="91">
        <v>0</v>
      </c>
      <c r="K153" s="90">
        <v>750000000</v>
      </c>
      <c r="L153" s="90" t="s">
        <v>339</v>
      </c>
      <c r="M153" s="90" t="s">
        <v>978</v>
      </c>
      <c r="N153" s="90" t="s">
        <v>494</v>
      </c>
      <c r="O153" s="90" t="s">
        <v>222</v>
      </c>
      <c r="P153" s="90" t="s">
        <v>917</v>
      </c>
      <c r="Q153" s="90" t="s">
        <v>452</v>
      </c>
      <c r="R153" s="209" t="s">
        <v>453</v>
      </c>
      <c r="S153" s="90" t="s">
        <v>435</v>
      </c>
      <c r="T153" s="90">
        <v>1</v>
      </c>
      <c r="U153" s="154">
        <v>14475826</v>
      </c>
      <c r="V153" s="210">
        <f t="shared" si="5"/>
        <v>14475826</v>
      </c>
      <c r="W153" s="210">
        <f t="shared" si="2"/>
        <v>16212925.120000001</v>
      </c>
      <c r="X153" s="90"/>
      <c r="Y153" s="90">
        <v>2016</v>
      </c>
      <c r="Z153" s="90"/>
    </row>
    <row r="154" spans="3:26" s="44" customFormat="1" ht="180" customHeight="1" x14ac:dyDescent="0.25">
      <c r="C154" s="202" t="s">
        <v>1051</v>
      </c>
      <c r="D154" s="90" t="s">
        <v>172</v>
      </c>
      <c r="E154" s="90" t="s">
        <v>912</v>
      </c>
      <c r="F154" s="90" t="s">
        <v>913</v>
      </c>
      <c r="G154" s="90" t="s">
        <v>914</v>
      </c>
      <c r="H154" s="90" t="s">
        <v>980</v>
      </c>
      <c r="I154" s="90" t="s">
        <v>176</v>
      </c>
      <c r="J154" s="91">
        <v>0</v>
      </c>
      <c r="K154" s="90">
        <v>750000000</v>
      </c>
      <c r="L154" s="90" t="s">
        <v>339</v>
      </c>
      <c r="M154" s="90" t="s">
        <v>978</v>
      </c>
      <c r="N154" s="90" t="s">
        <v>494</v>
      </c>
      <c r="O154" s="90" t="s">
        <v>222</v>
      </c>
      <c r="P154" s="90" t="s">
        <v>917</v>
      </c>
      <c r="Q154" s="90" t="s">
        <v>452</v>
      </c>
      <c r="R154" s="209" t="s">
        <v>453</v>
      </c>
      <c r="S154" s="90" t="s">
        <v>435</v>
      </c>
      <c r="T154" s="90">
        <v>1</v>
      </c>
      <c r="U154" s="154">
        <v>389859</v>
      </c>
      <c r="V154" s="210">
        <f t="shared" si="5"/>
        <v>389859</v>
      </c>
      <c r="W154" s="210">
        <f t="shared" si="2"/>
        <v>436642.08</v>
      </c>
      <c r="X154" s="90"/>
      <c r="Y154" s="90">
        <v>2016</v>
      </c>
      <c r="Z154" s="90"/>
    </row>
    <row r="155" spans="3:26" s="44" customFormat="1" ht="180" customHeight="1" x14ac:dyDescent="0.25">
      <c r="C155" s="202" t="s">
        <v>1052</v>
      </c>
      <c r="D155" s="216" t="s">
        <v>172</v>
      </c>
      <c r="E155" s="216" t="s">
        <v>912</v>
      </c>
      <c r="F155" s="216" t="s">
        <v>913</v>
      </c>
      <c r="G155" s="216" t="s">
        <v>914</v>
      </c>
      <c r="H155" s="216" t="s">
        <v>981</v>
      </c>
      <c r="I155" s="216" t="s">
        <v>176</v>
      </c>
      <c r="J155" s="232">
        <v>0</v>
      </c>
      <c r="K155" s="216">
        <v>750000000</v>
      </c>
      <c r="L155" s="216" t="s">
        <v>339</v>
      </c>
      <c r="M155" s="216" t="s">
        <v>978</v>
      </c>
      <c r="N155" s="216" t="s">
        <v>494</v>
      </c>
      <c r="O155" s="216" t="s">
        <v>222</v>
      </c>
      <c r="P155" s="216" t="s">
        <v>917</v>
      </c>
      <c r="Q155" s="216" t="s">
        <v>452</v>
      </c>
      <c r="R155" s="233" t="s">
        <v>453</v>
      </c>
      <c r="S155" s="216" t="s">
        <v>435</v>
      </c>
      <c r="T155" s="216">
        <v>1</v>
      </c>
      <c r="U155" s="234">
        <v>287679</v>
      </c>
      <c r="V155" s="210">
        <v>0</v>
      </c>
      <c r="W155" s="210">
        <v>0</v>
      </c>
      <c r="X155" s="216"/>
      <c r="Y155" s="216">
        <v>2016</v>
      </c>
      <c r="Z155" s="216">
        <v>11.14</v>
      </c>
    </row>
    <row r="156" spans="3:26" s="44" customFormat="1" ht="180" customHeight="1" x14ac:dyDescent="0.25">
      <c r="C156" s="202" t="s">
        <v>1839</v>
      </c>
      <c r="D156" s="216" t="s">
        <v>172</v>
      </c>
      <c r="E156" s="216" t="s">
        <v>912</v>
      </c>
      <c r="F156" s="216" t="s">
        <v>913</v>
      </c>
      <c r="G156" s="216" t="s">
        <v>914</v>
      </c>
      <c r="H156" s="216" t="s">
        <v>981</v>
      </c>
      <c r="I156" s="216" t="s">
        <v>176</v>
      </c>
      <c r="J156" s="232">
        <v>0</v>
      </c>
      <c r="K156" s="216">
        <v>750000000</v>
      </c>
      <c r="L156" s="216" t="s">
        <v>339</v>
      </c>
      <c r="M156" s="216" t="s">
        <v>1834</v>
      </c>
      <c r="N156" s="216" t="s">
        <v>494</v>
      </c>
      <c r="O156" s="216" t="s">
        <v>222</v>
      </c>
      <c r="P156" s="216" t="s">
        <v>1835</v>
      </c>
      <c r="Q156" s="216" t="s">
        <v>452</v>
      </c>
      <c r="R156" s="233" t="s">
        <v>453</v>
      </c>
      <c r="S156" s="216" t="s">
        <v>435</v>
      </c>
      <c r="T156" s="216">
        <v>1</v>
      </c>
      <c r="U156" s="234">
        <v>287679</v>
      </c>
      <c r="V156" s="210">
        <f>U156*T156</f>
        <v>287679</v>
      </c>
      <c r="W156" s="210">
        <f>V156*1.12</f>
        <v>322200.48000000004</v>
      </c>
      <c r="X156" s="216"/>
      <c r="Y156" s="216">
        <v>2016</v>
      </c>
      <c r="Z156" s="216"/>
    </row>
    <row r="157" spans="3:26" s="44" customFormat="1" ht="180" customHeight="1" x14ac:dyDescent="0.25">
      <c r="C157" s="202" t="s">
        <v>1053</v>
      </c>
      <c r="D157" s="216" t="s">
        <v>172</v>
      </c>
      <c r="E157" s="216" t="s">
        <v>912</v>
      </c>
      <c r="F157" s="216" t="s">
        <v>913</v>
      </c>
      <c r="G157" s="216" t="s">
        <v>914</v>
      </c>
      <c r="H157" s="216" t="s">
        <v>982</v>
      </c>
      <c r="I157" s="216" t="s">
        <v>176</v>
      </c>
      <c r="J157" s="232">
        <v>0</v>
      </c>
      <c r="K157" s="216">
        <v>750000000</v>
      </c>
      <c r="L157" s="216" t="s">
        <v>339</v>
      </c>
      <c r="M157" s="216" t="s">
        <v>978</v>
      </c>
      <c r="N157" s="216" t="s">
        <v>494</v>
      </c>
      <c r="O157" s="216" t="s">
        <v>222</v>
      </c>
      <c r="P157" s="216" t="s">
        <v>917</v>
      </c>
      <c r="Q157" s="216" t="s">
        <v>452</v>
      </c>
      <c r="R157" s="233" t="s">
        <v>453</v>
      </c>
      <c r="S157" s="216" t="s">
        <v>435</v>
      </c>
      <c r="T157" s="216">
        <v>3</v>
      </c>
      <c r="U157" s="234">
        <v>187466</v>
      </c>
      <c r="V157" s="210">
        <v>0</v>
      </c>
      <c r="W157" s="210">
        <v>0</v>
      </c>
      <c r="X157" s="216"/>
      <c r="Y157" s="216">
        <v>2016</v>
      </c>
      <c r="Z157" s="216">
        <v>11.14</v>
      </c>
    </row>
    <row r="158" spans="3:26" s="44" customFormat="1" ht="180" customHeight="1" x14ac:dyDescent="0.25">
      <c r="C158" s="202" t="s">
        <v>1840</v>
      </c>
      <c r="D158" s="216" t="s">
        <v>172</v>
      </c>
      <c r="E158" s="216" t="s">
        <v>912</v>
      </c>
      <c r="F158" s="216" t="s">
        <v>913</v>
      </c>
      <c r="G158" s="216" t="s">
        <v>914</v>
      </c>
      <c r="H158" s="216" t="s">
        <v>982</v>
      </c>
      <c r="I158" s="216" t="s">
        <v>176</v>
      </c>
      <c r="J158" s="232">
        <v>0</v>
      </c>
      <c r="K158" s="216">
        <v>750000000</v>
      </c>
      <c r="L158" s="216" t="s">
        <v>339</v>
      </c>
      <c r="M158" s="216" t="s">
        <v>1834</v>
      </c>
      <c r="N158" s="216" t="s">
        <v>494</v>
      </c>
      <c r="O158" s="216" t="s">
        <v>222</v>
      </c>
      <c r="P158" s="216" t="s">
        <v>1835</v>
      </c>
      <c r="Q158" s="216" t="s">
        <v>452</v>
      </c>
      <c r="R158" s="233" t="s">
        <v>453</v>
      </c>
      <c r="S158" s="216" t="s">
        <v>435</v>
      </c>
      <c r="T158" s="216">
        <v>3</v>
      </c>
      <c r="U158" s="234">
        <v>187466</v>
      </c>
      <c r="V158" s="210">
        <f>U158*T158</f>
        <v>562398</v>
      </c>
      <c r="W158" s="210">
        <f>V158*1.12</f>
        <v>629885.76</v>
      </c>
      <c r="X158" s="216"/>
      <c r="Y158" s="216">
        <v>2016</v>
      </c>
      <c r="Z158" s="216"/>
    </row>
    <row r="159" spans="3:26" s="44" customFormat="1" ht="180" customHeight="1" x14ac:dyDescent="0.25">
      <c r="C159" s="202" t="s">
        <v>1054</v>
      </c>
      <c r="D159" s="90" t="s">
        <v>172</v>
      </c>
      <c r="E159" s="90" t="s">
        <v>959</v>
      </c>
      <c r="F159" s="90" t="s">
        <v>960</v>
      </c>
      <c r="G159" s="90" t="s">
        <v>961</v>
      </c>
      <c r="H159" s="90" t="s">
        <v>983</v>
      </c>
      <c r="I159" s="90" t="s">
        <v>201</v>
      </c>
      <c r="J159" s="91">
        <v>0</v>
      </c>
      <c r="K159" s="90">
        <v>750000000</v>
      </c>
      <c r="L159" s="90" t="s">
        <v>339</v>
      </c>
      <c r="M159" s="90" t="s">
        <v>241</v>
      </c>
      <c r="N159" s="90" t="s">
        <v>494</v>
      </c>
      <c r="O159" s="90" t="s">
        <v>222</v>
      </c>
      <c r="P159" s="90" t="s">
        <v>946</v>
      </c>
      <c r="Q159" s="90" t="s">
        <v>452</v>
      </c>
      <c r="R159" s="209" t="s">
        <v>453</v>
      </c>
      <c r="S159" s="90" t="s">
        <v>435</v>
      </c>
      <c r="T159" s="90">
        <v>1</v>
      </c>
      <c r="U159" s="154">
        <v>252036</v>
      </c>
      <c r="V159" s="210">
        <f t="shared" si="5"/>
        <v>252036</v>
      </c>
      <c r="W159" s="210">
        <f t="shared" si="2"/>
        <v>282280.32000000001</v>
      </c>
      <c r="X159" s="90"/>
      <c r="Y159" s="90">
        <v>2016</v>
      </c>
      <c r="Z159" s="90"/>
    </row>
    <row r="160" spans="3:26" s="44" customFormat="1" ht="180" customHeight="1" x14ac:dyDescent="0.25">
      <c r="C160" s="202" t="s">
        <v>1055</v>
      </c>
      <c r="D160" s="90" t="s">
        <v>172</v>
      </c>
      <c r="E160" s="90" t="s">
        <v>959</v>
      </c>
      <c r="F160" s="90" t="s">
        <v>960</v>
      </c>
      <c r="G160" s="90" t="s">
        <v>961</v>
      </c>
      <c r="H160" s="90" t="s">
        <v>984</v>
      </c>
      <c r="I160" s="90" t="s">
        <v>201</v>
      </c>
      <c r="J160" s="91">
        <v>0</v>
      </c>
      <c r="K160" s="90">
        <v>750000000</v>
      </c>
      <c r="L160" s="90" t="s">
        <v>339</v>
      </c>
      <c r="M160" s="90" t="s">
        <v>241</v>
      </c>
      <c r="N160" s="90" t="s">
        <v>494</v>
      </c>
      <c r="O160" s="90" t="s">
        <v>222</v>
      </c>
      <c r="P160" s="90" t="s">
        <v>946</v>
      </c>
      <c r="Q160" s="90" t="s">
        <v>452</v>
      </c>
      <c r="R160" s="209" t="s">
        <v>453</v>
      </c>
      <c r="S160" s="90" t="s">
        <v>435</v>
      </c>
      <c r="T160" s="90">
        <v>1</v>
      </c>
      <c r="U160" s="154">
        <v>210534</v>
      </c>
      <c r="V160" s="210">
        <f t="shared" si="5"/>
        <v>210534</v>
      </c>
      <c r="W160" s="210">
        <f t="shared" si="2"/>
        <v>235798.08000000002</v>
      </c>
      <c r="X160" s="90"/>
      <c r="Y160" s="90">
        <v>2016</v>
      </c>
      <c r="Z160" s="90"/>
    </row>
    <row r="161" spans="3:26" s="44" customFormat="1" ht="180" customHeight="1" x14ac:dyDescent="0.25">
      <c r="C161" s="202" t="s">
        <v>1056</v>
      </c>
      <c r="D161" s="45" t="s">
        <v>172</v>
      </c>
      <c r="E161" s="213" t="s">
        <v>985</v>
      </c>
      <c r="F161" s="214" t="s">
        <v>986</v>
      </c>
      <c r="G161" s="215" t="s">
        <v>987</v>
      </c>
      <c r="H161" s="216" t="s">
        <v>988</v>
      </c>
      <c r="I161" s="50" t="s">
        <v>201</v>
      </c>
      <c r="J161" s="51">
        <v>0</v>
      </c>
      <c r="K161" s="45">
        <v>750000000</v>
      </c>
      <c r="L161" s="52" t="s">
        <v>989</v>
      </c>
      <c r="M161" s="50" t="s">
        <v>241</v>
      </c>
      <c r="N161" s="216" t="s">
        <v>494</v>
      </c>
      <c r="O161" s="45" t="s">
        <v>222</v>
      </c>
      <c r="P161" s="50" t="s">
        <v>990</v>
      </c>
      <c r="Q161" s="45" t="s">
        <v>452</v>
      </c>
      <c r="R161" s="45">
        <v>796</v>
      </c>
      <c r="S161" s="217" t="s">
        <v>511</v>
      </c>
      <c r="T161" s="217">
        <v>10</v>
      </c>
      <c r="U161" s="218">
        <v>43135</v>
      </c>
      <c r="V161" s="218">
        <f t="shared" si="5"/>
        <v>431350</v>
      </c>
      <c r="W161" s="218">
        <f t="shared" si="2"/>
        <v>483112.00000000006</v>
      </c>
      <c r="X161" s="217"/>
      <c r="Y161" s="219">
        <v>2016</v>
      </c>
      <c r="Z161" s="216"/>
    </row>
    <row r="162" spans="3:26" s="44" customFormat="1" ht="180" customHeight="1" x14ac:dyDescent="0.25">
      <c r="C162" s="202" t="s">
        <v>1057</v>
      </c>
      <c r="D162" s="45" t="s">
        <v>172</v>
      </c>
      <c r="E162" s="213" t="s">
        <v>985</v>
      </c>
      <c r="F162" s="213" t="s">
        <v>991</v>
      </c>
      <c r="G162" s="215" t="s">
        <v>987</v>
      </c>
      <c r="H162" s="216" t="s">
        <v>988</v>
      </c>
      <c r="I162" s="50" t="s">
        <v>201</v>
      </c>
      <c r="J162" s="51">
        <v>0</v>
      </c>
      <c r="K162" s="45">
        <v>750000000</v>
      </c>
      <c r="L162" s="52" t="s">
        <v>989</v>
      </c>
      <c r="M162" s="50" t="s">
        <v>241</v>
      </c>
      <c r="N162" s="216" t="s">
        <v>473</v>
      </c>
      <c r="O162" s="45" t="s">
        <v>222</v>
      </c>
      <c r="P162" s="50" t="s">
        <v>990</v>
      </c>
      <c r="Q162" s="45" t="s">
        <v>452</v>
      </c>
      <c r="R162" s="45">
        <v>796</v>
      </c>
      <c r="S162" s="217" t="s">
        <v>511</v>
      </c>
      <c r="T162" s="219">
        <v>10</v>
      </c>
      <c r="U162" s="218">
        <v>42162</v>
      </c>
      <c r="V162" s="218">
        <f>U162*T162</f>
        <v>421620</v>
      </c>
      <c r="W162" s="218">
        <f>V162*1.12</f>
        <v>472214.4</v>
      </c>
      <c r="X162" s="217"/>
      <c r="Y162" s="219">
        <v>2016</v>
      </c>
      <c r="Z162" s="216"/>
    </row>
    <row r="163" spans="3:26" s="44" customFormat="1" ht="180" customHeight="1" x14ac:dyDescent="0.25">
      <c r="C163" s="202" t="s">
        <v>1058</v>
      </c>
      <c r="D163" s="45" t="s">
        <v>172</v>
      </c>
      <c r="E163" s="213" t="s">
        <v>853</v>
      </c>
      <c r="F163" s="213" t="s">
        <v>854</v>
      </c>
      <c r="G163" s="215" t="s">
        <v>855</v>
      </c>
      <c r="H163" s="216" t="s">
        <v>992</v>
      </c>
      <c r="I163" s="50" t="s">
        <v>176</v>
      </c>
      <c r="J163" s="51">
        <v>0</v>
      </c>
      <c r="K163" s="45">
        <v>750000000</v>
      </c>
      <c r="L163" s="52" t="s">
        <v>989</v>
      </c>
      <c r="M163" s="50" t="s">
        <v>241</v>
      </c>
      <c r="N163" s="216" t="s">
        <v>494</v>
      </c>
      <c r="O163" s="45" t="s">
        <v>222</v>
      </c>
      <c r="P163" s="50" t="s">
        <v>990</v>
      </c>
      <c r="Q163" s="45" t="s">
        <v>452</v>
      </c>
      <c r="R163" s="45">
        <v>796</v>
      </c>
      <c r="S163" s="217" t="s">
        <v>511</v>
      </c>
      <c r="T163" s="213">
        <v>2</v>
      </c>
      <c r="U163" s="218">
        <v>4054054</v>
      </c>
      <c r="V163" s="218">
        <v>0</v>
      </c>
      <c r="W163" s="218">
        <v>0</v>
      </c>
      <c r="X163" s="217"/>
      <c r="Y163" s="219">
        <v>2016</v>
      </c>
      <c r="Z163" s="216" t="s">
        <v>900</v>
      </c>
    </row>
    <row r="164" spans="3:26" s="44" customFormat="1" ht="180" customHeight="1" x14ac:dyDescent="0.25">
      <c r="C164" s="202" t="s">
        <v>1059</v>
      </c>
      <c r="D164" s="45" t="s">
        <v>172</v>
      </c>
      <c r="E164" s="213" t="s">
        <v>853</v>
      </c>
      <c r="F164" s="213" t="s">
        <v>854</v>
      </c>
      <c r="G164" s="215" t="s">
        <v>855</v>
      </c>
      <c r="H164" s="216" t="s">
        <v>992</v>
      </c>
      <c r="I164" s="50" t="s">
        <v>176</v>
      </c>
      <c r="J164" s="51">
        <v>0</v>
      </c>
      <c r="K164" s="45">
        <v>750000000</v>
      </c>
      <c r="L164" s="52" t="s">
        <v>989</v>
      </c>
      <c r="M164" s="50" t="s">
        <v>241</v>
      </c>
      <c r="N164" s="216" t="s">
        <v>473</v>
      </c>
      <c r="O164" s="45" t="s">
        <v>222</v>
      </c>
      <c r="P164" s="50" t="s">
        <v>990</v>
      </c>
      <c r="Q164" s="45" t="s">
        <v>452</v>
      </c>
      <c r="R164" s="45">
        <v>796</v>
      </c>
      <c r="S164" s="217" t="s">
        <v>511</v>
      </c>
      <c r="T164" s="213">
        <v>1</v>
      </c>
      <c r="U164" s="218">
        <v>4054054</v>
      </c>
      <c r="V164" s="218">
        <v>0</v>
      </c>
      <c r="W164" s="218">
        <v>0</v>
      </c>
      <c r="X164" s="217"/>
      <c r="Y164" s="219">
        <v>2016</v>
      </c>
      <c r="Z164" s="216" t="s">
        <v>900</v>
      </c>
    </row>
    <row r="165" spans="3:26" s="44" customFormat="1" ht="180" customHeight="1" x14ac:dyDescent="0.25">
      <c r="C165" s="202" t="s">
        <v>1060</v>
      </c>
      <c r="D165" s="45" t="s">
        <v>172</v>
      </c>
      <c r="E165" s="213" t="s">
        <v>993</v>
      </c>
      <c r="F165" s="214" t="s">
        <v>994</v>
      </c>
      <c r="G165" s="214" t="s">
        <v>995</v>
      </c>
      <c r="H165" s="216" t="s">
        <v>996</v>
      </c>
      <c r="I165" s="50" t="s">
        <v>176</v>
      </c>
      <c r="J165" s="51">
        <v>0</v>
      </c>
      <c r="K165" s="45">
        <v>750000000</v>
      </c>
      <c r="L165" s="52" t="s">
        <v>989</v>
      </c>
      <c r="M165" s="50" t="s">
        <v>241</v>
      </c>
      <c r="N165" s="216" t="s">
        <v>494</v>
      </c>
      <c r="O165" s="45" t="s">
        <v>222</v>
      </c>
      <c r="P165" s="50" t="s">
        <v>990</v>
      </c>
      <c r="Q165" s="45" t="s">
        <v>452</v>
      </c>
      <c r="R165" s="45">
        <v>796</v>
      </c>
      <c r="S165" s="217" t="s">
        <v>511</v>
      </c>
      <c r="T165" s="213">
        <v>1</v>
      </c>
      <c r="U165" s="218">
        <v>3810810</v>
      </c>
      <c r="V165" s="218">
        <v>0</v>
      </c>
      <c r="W165" s="218">
        <v>0</v>
      </c>
      <c r="X165" s="217"/>
      <c r="Y165" s="219">
        <v>2016</v>
      </c>
      <c r="Z165" s="216" t="s">
        <v>900</v>
      </c>
    </row>
    <row r="166" spans="3:26" s="44" customFormat="1" ht="180" customHeight="1" x14ac:dyDescent="0.25">
      <c r="C166" s="202" t="s">
        <v>1061</v>
      </c>
      <c r="D166" s="45" t="s">
        <v>172</v>
      </c>
      <c r="E166" s="213" t="s">
        <v>993</v>
      </c>
      <c r="F166" s="214" t="s">
        <v>994</v>
      </c>
      <c r="G166" s="214" t="s">
        <v>995</v>
      </c>
      <c r="H166" s="216" t="s">
        <v>997</v>
      </c>
      <c r="I166" s="50" t="s">
        <v>176</v>
      </c>
      <c r="J166" s="51">
        <v>0</v>
      </c>
      <c r="K166" s="45">
        <v>750000000</v>
      </c>
      <c r="L166" s="52" t="s">
        <v>989</v>
      </c>
      <c r="M166" s="50" t="s">
        <v>241</v>
      </c>
      <c r="N166" s="216" t="s">
        <v>494</v>
      </c>
      <c r="O166" s="45" t="s">
        <v>222</v>
      </c>
      <c r="P166" s="50" t="s">
        <v>990</v>
      </c>
      <c r="Q166" s="45" t="s">
        <v>452</v>
      </c>
      <c r="R166" s="45">
        <v>796</v>
      </c>
      <c r="S166" s="217" t="s">
        <v>511</v>
      </c>
      <c r="T166" s="213">
        <v>1</v>
      </c>
      <c r="U166" s="218">
        <v>1540540</v>
      </c>
      <c r="V166" s="218">
        <v>0</v>
      </c>
      <c r="W166" s="218">
        <v>0</v>
      </c>
      <c r="X166" s="217"/>
      <c r="Y166" s="219">
        <v>2016</v>
      </c>
      <c r="Z166" s="216" t="s">
        <v>900</v>
      </c>
    </row>
    <row r="167" spans="3:26" s="44" customFormat="1" ht="180" customHeight="1" x14ac:dyDescent="0.25">
      <c r="C167" s="202" t="s">
        <v>1062</v>
      </c>
      <c r="D167" s="45" t="s">
        <v>172</v>
      </c>
      <c r="E167" s="213" t="s">
        <v>993</v>
      </c>
      <c r="F167" s="213" t="s">
        <v>994</v>
      </c>
      <c r="G167" s="213" t="s">
        <v>995</v>
      </c>
      <c r="H167" s="216" t="s">
        <v>998</v>
      </c>
      <c r="I167" s="50" t="s">
        <v>176</v>
      </c>
      <c r="J167" s="51">
        <v>0</v>
      </c>
      <c r="K167" s="45">
        <v>750000000</v>
      </c>
      <c r="L167" s="52" t="s">
        <v>989</v>
      </c>
      <c r="M167" s="50" t="s">
        <v>241</v>
      </c>
      <c r="N167" s="216" t="s">
        <v>473</v>
      </c>
      <c r="O167" s="45" t="s">
        <v>222</v>
      </c>
      <c r="P167" s="50" t="s">
        <v>990</v>
      </c>
      <c r="Q167" s="45" t="s">
        <v>452</v>
      </c>
      <c r="R167" s="45">
        <v>796</v>
      </c>
      <c r="S167" s="217" t="s">
        <v>511</v>
      </c>
      <c r="T167" s="213">
        <v>1</v>
      </c>
      <c r="U167" s="218">
        <v>1783783</v>
      </c>
      <c r="V167" s="218">
        <v>0</v>
      </c>
      <c r="W167" s="218">
        <v>0</v>
      </c>
      <c r="X167" s="217"/>
      <c r="Y167" s="219">
        <v>2016</v>
      </c>
      <c r="Z167" s="216" t="s">
        <v>900</v>
      </c>
    </row>
    <row r="168" spans="3:26" s="44" customFormat="1" ht="180" customHeight="1" x14ac:dyDescent="0.25">
      <c r="C168" s="202" t="s">
        <v>1063</v>
      </c>
      <c r="D168" s="45" t="s">
        <v>172</v>
      </c>
      <c r="E168" s="213" t="s">
        <v>999</v>
      </c>
      <c r="F168" s="213" t="s">
        <v>1000</v>
      </c>
      <c r="G168" s="213" t="s">
        <v>1001</v>
      </c>
      <c r="H168" s="216" t="s">
        <v>1002</v>
      </c>
      <c r="I168" s="50" t="s">
        <v>176</v>
      </c>
      <c r="J168" s="51">
        <v>0</v>
      </c>
      <c r="K168" s="45">
        <v>750000000</v>
      </c>
      <c r="L168" s="52" t="s">
        <v>989</v>
      </c>
      <c r="M168" s="50" t="s">
        <v>241</v>
      </c>
      <c r="N168" s="216" t="s">
        <v>473</v>
      </c>
      <c r="O168" s="45" t="s">
        <v>222</v>
      </c>
      <c r="P168" s="50" t="s">
        <v>990</v>
      </c>
      <c r="Q168" s="45" t="s">
        <v>452</v>
      </c>
      <c r="R168" s="45">
        <v>796</v>
      </c>
      <c r="S168" s="217" t="s">
        <v>511</v>
      </c>
      <c r="T168" s="213">
        <v>1</v>
      </c>
      <c r="U168" s="218">
        <v>2027027</v>
      </c>
      <c r="V168" s="218">
        <v>0</v>
      </c>
      <c r="W168" s="218">
        <v>0</v>
      </c>
      <c r="X168" s="217"/>
      <c r="Y168" s="219">
        <v>2016</v>
      </c>
      <c r="Z168" s="216" t="s">
        <v>900</v>
      </c>
    </row>
    <row r="169" spans="3:26" s="44" customFormat="1" ht="180" customHeight="1" x14ac:dyDescent="0.25">
      <c r="C169" s="202" t="s">
        <v>1064</v>
      </c>
      <c r="D169" s="45" t="s">
        <v>172</v>
      </c>
      <c r="E169" s="213" t="s">
        <v>1003</v>
      </c>
      <c r="F169" s="216" t="s">
        <v>1004</v>
      </c>
      <c r="G169" s="214" t="s">
        <v>1005</v>
      </c>
      <c r="H169" s="213" t="s">
        <v>1006</v>
      </c>
      <c r="I169" s="50" t="s">
        <v>201</v>
      </c>
      <c r="J169" s="51">
        <v>0</v>
      </c>
      <c r="K169" s="45">
        <v>750000000</v>
      </c>
      <c r="L169" s="52" t="s">
        <v>989</v>
      </c>
      <c r="M169" s="50" t="s">
        <v>241</v>
      </c>
      <c r="N169" s="216" t="s">
        <v>494</v>
      </c>
      <c r="O169" s="45" t="s">
        <v>222</v>
      </c>
      <c r="P169" s="50" t="s">
        <v>990</v>
      </c>
      <c r="Q169" s="45" t="s">
        <v>452</v>
      </c>
      <c r="R169" s="45">
        <v>796</v>
      </c>
      <c r="S169" s="217" t="s">
        <v>511</v>
      </c>
      <c r="T169" s="213">
        <v>2</v>
      </c>
      <c r="U169" s="218">
        <v>374088</v>
      </c>
      <c r="V169" s="218">
        <v>0</v>
      </c>
      <c r="W169" s="218">
        <v>0</v>
      </c>
      <c r="X169" s="217"/>
      <c r="Y169" s="219">
        <v>2016</v>
      </c>
      <c r="Z169" s="216" t="s">
        <v>900</v>
      </c>
    </row>
    <row r="170" spans="3:26" s="44" customFormat="1" ht="180" customHeight="1" x14ac:dyDescent="0.25">
      <c r="C170" s="202" t="s">
        <v>1065</v>
      </c>
      <c r="D170" s="45" t="s">
        <v>172</v>
      </c>
      <c r="E170" s="213" t="s">
        <v>1003</v>
      </c>
      <c r="F170" s="213" t="s">
        <v>1004</v>
      </c>
      <c r="G170" s="214" t="s">
        <v>1005</v>
      </c>
      <c r="H170" s="213" t="s">
        <v>1006</v>
      </c>
      <c r="I170" s="50" t="s">
        <v>201</v>
      </c>
      <c r="J170" s="51">
        <v>0</v>
      </c>
      <c r="K170" s="45">
        <v>750000000</v>
      </c>
      <c r="L170" s="52" t="s">
        <v>989</v>
      </c>
      <c r="M170" s="50" t="s">
        <v>241</v>
      </c>
      <c r="N170" s="216" t="s">
        <v>473</v>
      </c>
      <c r="O170" s="45" t="s">
        <v>222</v>
      </c>
      <c r="P170" s="50" t="s">
        <v>990</v>
      </c>
      <c r="Q170" s="45" t="s">
        <v>452</v>
      </c>
      <c r="R170" s="45">
        <v>796</v>
      </c>
      <c r="S170" s="217" t="s">
        <v>511</v>
      </c>
      <c r="T170" s="213">
        <v>1</v>
      </c>
      <c r="U170" s="218">
        <v>486486</v>
      </c>
      <c r="V170" s="218">
        <v>0</v>
      </c>
      <c r="W170" s="218">
        <v>0</v>
      </c>
      <c r="X170" s="217"/>
      <c r="Y170" s="219">
        <v>2016</v>
      </c>
      <c r="Z170" s="216" t="s">
        <v>900</v>
      </c>
    </row>
    <row r="171" spans="3:26" s="44" customFormat="1" ht="180" customHeight="1" x14ac:dyDescent="0.25">
      <c r="C171" s="202" t="s">
        <v>1066</v>
      </c>
      <c r="D171" s="45" t="s">
        <v>172</v>
      </c>
      <c r="E171" s="213" t="s">
        <v>1007</v>
      </c>
      <c r="F171" s="216" t="s">
        <v>849</v>
      </c>
      <c r="G171" s="271" t="s">
        <v>1008</v>
      </c>
      <c r="H171" s="272" t="s">
        <v>1009</v>
      </c>
      <c r="I171" s="50" t="s">
        <v>176</v>
      </c>
      <c r="J171" s="51">
        <v>0</v>
      </c>
      <c r="K171" s="45">
        <v>750000000</v>
      </c>
      <c r="L171" s="52" t="s">
        <v>989</v>
      </c>
      <c r="M171" s="50" t="s">
        <v>241</v>
      </c>
      <c r="N171" s="53" t="s">
        <v>1637</v>
      </c>
      <c r="O171" s="45" t="s">
        <v>222</v>
      </c>
      <c r="P171" s="50" t="s">
        <v>990</v>
      </c>
      <c r="Q171" s="45" t="s">
        <v>452</v>
      </c>
      <c r="R171" s="45">
        <v>796</v>
      </c>
      <c r="S171" s="217" t="s">
        <v>511</v>
      </c>
      <c r="T171" s="213">
        <v>2</v>
      </c>
      <c r="U171" s="218">
        <v>2615918</v>
      </c>
      <c r="V171" s="218">
        <v>0</v>
      </c>
      <c r="W171" s="218">
        <f t="shared" ref="W171:W188" si="10">V171*1.12</f>
        <v>0</v>
      </c>
      <c r="X171" s="217"/>
      <c r="Y171" s="219">
        <v>2016</v>
      </c>
      <c r="Z171" s="45" t="s">
        <v>1638</v>
      </c>
    </row>
    <row r="172" spans="3:26" s="44" customFormat="1" ht="180" customHeight="1" x14ac:dyDescent="0.25">
      <c r="C172" s="202" t="s">
        <v>1640</v>
      </c>
      <c r="D172" s="45" t="s">
        <v>172</v>
      </c>
      <c r="E172" s="400" t="s">
        <v>1007</v>
      </c>
      <c r="F172" s="216" t="s">
        <v>849</v>
      </c>
      <c r="G172" s="271" t="s">
        <v>1008</v>
      </c>
      <c r="H172" s="401" t="s">
        <v>1639</v>
      </c>
      <c r="I172" s="50" t="s">
        <v>176</v>
      </c>
      <c r="J172" s="51">
        <v>0</v>
      </c>
      <c r="K172" s="45">
        <v>750000000</v>
      </c>
      <c r="L172" s="52" t="s">
        <v>989</v>
      </c>
      <c r="M172" s="50" t="s">
        <v>642</v>
      </c>
      <c r="N172" s="53" t="s">
        <v>1637</v>
      </c>
      <c r="O172" s="45" t="s">
        <v>222</v>
      </c>
      <c r="P172" s="50" t="s">
        <v>990</v>
      </c>
      <c r="Q172" s="45" t="s">
        <v>452</v>
      </c>
      <c r="R172" s="45">
        <v>796</v>
      </c>
      <c r="S172" s="217" t="s">
        <v>511</v>
      </c>
      <c r="T172" s="400">
        <v>1</v>
      </c>
      <c r="U172" s="402">
        <v>1000000</v>
      </c>
      <c r="V172" s="402">
        <v>0</v>
      </c>
      <c r="W172" s="402">
        <v>0</v>
      </c>
      <c r="X172" s="217"/>
      <c r="Y172" s="403">
        <v>2016</v>
      </c>
      <c r="Z172" s="45" t="s">
        <v>1079</v>
      </c>
    </row>
    <row r="173" spans="3:26" s="44" customFormat="1" ht="180" customHeight="1" x14ac:dyDescent="0.25">
      <c r="C173" s="202" t="s">
        <v>2237</v>
      </c>
      <c r="D173" s="45" t="s">
        <v>172</v>
      </c>
      <c r="E173" s="400" t="s">
        <v>1007</v>
      </c>
      <c r="F173" s="216" t="s">
        <v>849</v>
      </c>
      <c r="G173" s="271" t="s">
        <v>1008</v>
      </c>
      <c r="H173" s="401" t="s">
        <v>1639</v>
      </c>
      <c r="I173" s="50" t="s">
        <v>176</v>
      </c>
      <c r="J173" s="51">
        <v>0</v>
      </c>
      <c r="K173" s="45">
        <v>750000000</v>
      </c>
      <c r="L173" s="52" t="s">
        <v>989</v>
      </c>
      <c r="M173" s="50" t="s">
        <v>2199</v>
      </c>
      <c r="N173" s="53" t="s">
        <v>1637</v>
      </c>
      <c r="O173" s="45" t="s">
        <v>222</v>
      </c>
      <c r="P173" s="50" t="s">
        <v>1752</v>
      </c>
      <c r="Q173" s="45" t="s">
        <v>452</v>
      </c>
      <c r="R173" s="45">
        <v>796</v>
      </c>
      <c r="S173" s="217" t="s">
        <v>511</v>
      </c>
      <c r="T173" s="400">
        <v>1</v>
      </c>
      <c r="U173" s="402">
        <v>1000000</v>
      </c>
      <c r="V173" s="402">
        <v>1000000</v>
      </c>
      <c r="W173" s="402">
        <v>1120000</v>
      </c>
      <c r="X173" s="217"/>
      <c r="Y173" s="403">
        <v>2016</v>
      </c>
      <c r="Z173" s="45"/>
    </row>
    <row r="174" spans="3:26" s="44" customFormat="1" ht="180" customHeight="1" x14ac:dyDescent="0.25">
      <c r="C174" s="202" t="s">
        <v>1067</v>
      </c>
      <c r="D174" s="45" t="s">
        <v>172</v>
      </c>
      <c r="E174" s="213" t="s">
        <v>1007</v>
      </c>
      <c r="F174" s="213" t="s">
        <v>849</v>
      </c>
      <c r="G174" s="272" t="s">
        <v>1008</v>
      </c>
      <c r="H174" s="272" t="s">
        <v>1009</v>
      </c>
      <c r="I174" s="50" t="s">
        <v>176</v>
      </c>
      <c r="J174" s="51">
        <v>0</v>
      </c>
      <c r="K174" s="45">
        <v>750000000</v>
      </c>
      <c r="L174" s="52" t="s">
        <v>989</v>
      </c>
      <c r="M174" s="50" t="s">
        <v>241</v>
      </c>
      <c r="N174" s="45" t="s">
        <v>1641</v>
      </c>
      <c r="O174" s="45" t="s">
        <v>222</v>
      </c>
      <c r="P174" s="50" t="s">
        <v>990</v>
      </c>
      <c r="Q174" s="45" t="s">
        <v>452</v>
      </c>
      <c r="R174" s="45">
        <v>796</v>
      </c>
      <c r="S174" s="217" t="s">
        <v>511</v>
      </c>
      <c r="T174" s="213">
        <v>1</v>
      </c>
      <c r="U174" s="218">
        <v>2615918</v>
      </c>
      <c r="V174" s="218">
        <v>0</v>
      </c>
      <c r="W174" s="218">
        <f t="shared" si="10"/>
        <v>0</v>
      </c>
      <c r="X174" s="217"/>
      <c r="Y174" s="219">
        <v>2016</v>
      </c>
      <c r="Z174" s="45" t="s">
        <v>1642</v>
      </c>
    </row>
    <row r="175" spans="3:26" s="44" customFormat="1" ht="180" customHeight="1" x14ac:dyDescent="0.25">
      <c r="C175" s="202" t="s">
        <v>1644</v>
      </c>
      <c r="D175" s="45" t="s">
        <v>172</v>
      </c>
      <c r="E175" s="400" t="s">
        <v>1007</v>
      </c>
      <c r="F175" s="400" t="s">
        <v>849</v>
      </c>
      <c r="G175" s="401" t="s">
        <v>1008</v>
      </c>
      <c r="H175" s="401" t="s">
        <v>1639</v>
      </c>
      <c r="I175" s="50" t="s">
        <v>176</v>
      </c>
      <c r="J175" s="51">
        <v>0</v>
      </c>
      <c r="K175" s="45">
        <v>750000000</v>
      </c>
      <c r="L175" s="52" t="s">
        <v>989</v>
      </c>
      <c r="M175" s="50" t="s">
        <v>642</v>
      </c>
      <c r="N175" s="45" t="s">
        <v>1643</v>
      </c>
      <c r="O175" s="45" t="s">
        <v>222</v>
      </c>
      <c r="P175" s="50" t="s">
        <v>990</v>
      </c>
      <c r="Q175" s="45" t="s">
        <v>452</v>
      </c>
      <c r="R175" s="45">
        <v>796</v>
      </c>
      <c r="S175" s="217" t="s">
        <v>511</v>
      </c>
      <c r="T175" s="400">
        <v>1</v>
      </c>
      <c r="U175" s="402">
        <v>1000000</v>
      </c>
      <c r="V175" s="402">
        <v>0</v>
      </c>
      <c r="W175" s="402">
        <v>0</v>
      </c>
      <c r="X175" s="217"/>
      <c r="Y175" s="403">
        <v>2016</v>
      </c>
      <c r="Z175" s="45" t="s">
        <v>1079</v>
      </c>
    </row>
    <row r="176" spans="3:26" s="44" customFormat="1" ht="180" customHeight="1" x14ac:dyDescent="0.25">
      <c r="C176" s="202" t="s">
        <v>2238</v>
      </c>
      <c r="D176" s="45" t="s">
        <v>172</v>
      </c>
      <c r="E176" s="400" t="s">
        <v>1007</v>
      </c>
      <c r="F176" s="400" t="s">
        <v>849</v>
      </c>
      <c r="G176" s="401" t="s">
        <v>1008</v>
      </c>
      <c r="H176" s="401" t="s">
        <v>1639</v>
      </c>
      <c r="I176" s="50" t="s">
        <v>176</v>
      </c>
      <c r="J176" s="51">
        <v>0</v>
      </c>
      <c r="K176" s="45">
        <v>750000000</v>
      </c>
      <c r="L176" s="52" t="s">
        <v>989</v>
      </c>
      <c r="M176" s="50" t="s">
        <v>2199</v>
      </c>
      <c r="N176" s="45" t="s">
        <v>1643</v>
      </c>
      <c r="O176" s="45" t="s">
        <v>222</v>
      </c>
      <c r="P176" s="50" t="s">
        <v>1752</v>
      </c>
      <c r="Q176" s="45" t="s">
        <v>452</v>
      </c>
      <c r="R176" s="45">
        <v>796</v>
      </c>
      <c r="S176" s="217" t="s">
        <v>511</v>
      </c>
      <c r="T176" s="400">
        <v>1</v>
      </c>
      <c r="U176" s="402">
        <v>1000000</v>
      </c>
      <c r="V176" s="402">
        <v>1000000</v>
      </c>
      <c r="W176" s="402">
        <v>1120000</v>
      </c>
      <c r="X176" s="217"/>
      <c r="Y176" s="403">
        <v>2016</v>
      </c>
      <c r="Z176" s="45"/>
    </row>
    <row r="177" spans="3:26" s="44" customFormat="1" ht="180" customHeight="1" x14ac:dyDescent="0.25">
      <c r="C177" s="202" t="s">
        <v>1068</v>
      </c>
      <c r="D177" s="45" t="s">
        <v>172</v>
      </c>
      <c r="E177" s="213" t="s">
        <v>1010</v>
      </c>
      <c r="F177" s="213" t="s">
        <v>1011</v>
      </c>
      <c r="G177" s="273" t="s">
        <v>1012</v>
      </c>
      <c r="H177" s="216" t="s">
        <v>1013</v>
      </c>
      <c r="I177" s="50" t="s">
        <v>201</v>
      </c>
      <c r="J177" s="51">
        <v>0</v>
      </c>
      <c r="K177" s="45">
        <v>750000000</v>
      </c>
      <c r="L177" s="52" t="s">
        <v>989</v>
      </c>
      <c r="M177" s="50" t="s">
        <v>241</v>
      </c>
      <c r="N177" s="53" t="s">
        <v>1637</v>
      </c>
      <c r="O177" s="45" t="s">
        <v>222</v>
      </c>
      <c r="P177" s="50" t="s">
        <v>990</v>
      </c>
      <c r="Q177" s="45" t="s">
        <v>452</v>
      </c>
      <c r="R177" s="45">
        <v>796</v>
      </c>
      <c r="S177" s="217" t="s">
        <v>511</v>
      </c>
      <c r="T177" s="213">
        <v>10</v>
      </c>
      <c r="U177" s="218">
        <v>121621</v>
      </c>
      <c r="V177" s="218">
        <v>0</v>
      </c>
      <c r="W177" s="218">
        <f t="shared" si="10"/>
        <v>0</v>
      </c>
      <c r="X177" s="217"/>
      <c r="Y177" s="219">
        <v>2016</v>
      </c>
      <c r="Z177" s="45" t="s">
        <v>1645</v>
      </c>
    </row>
    <row r="178" spans="3:26" s="44" customFormat="1" ht="180" customHeight="1" x14ac:dyDescent="0.25">
      <c r="C178" s="202" t="s">
        <v>1646</v>
      </c>
      <c r="D178" s="45" t="s">
        <v>172</v>
      </c>
      <c r="E178" s="213" t="s">
        <v>1010</v>
      </c>
      <c r="F178" s="213" t="s">
        <v>1011</v>
      </c>
      <c r="G178" s="273" t="s">
        <v>1012</v>
      </c>
      <c r="H178" s="216" t="s">
        <v>1013</v>
      </c>
      <c r="I178" s="50" t="s">
        <v>201</v>
      </c>
      <c r="J178" s="51">
        <v>0</v>
      </c>
      <c r="K178" s="45">
        <v>750000000</v>
      </c>
      <c r="L178" s="52" t="s">
        <v>989</v>
      </c>
      <c r="M178" s="50" t="s">
        <v>642</v>
      </c>
      <c r="N178" s="53" t="s">
        <v>1637</v>
      </c>
      <c r="O178" s="45" t="s">
        <v>222</v>
      </c>
      <c r="P178" s="50" t="s">
        <v>990</v>
      </c>
      <c r="Q178" s="45" t="s">
        <v>452</v>
      </c>
      <c r="R178" s="45">
        <v>796</v>
      </c>
      <c r="S178" s="217" t="s">
        <v>511</v>
      </c>
      <c r="T178" s="213">
        <v>5</v>
      </c>
      <c r="U178" s="218">
        <v>169860</v>
      </c>
      <c r="V178" s="218">
        <f>U178*T178</f>
        <v>849300</v>
      </c>
      <c r="W178" s="218">
        <f t="shared" si="10"/>
        <v>951216.00000000012</v>
      </c>
      <c r="X178" s="217"/>
      <c r="Y178" s="219">
        <v>2016</v>
      </c>
      <c r="Z178" s="45"/>
    </row>
    <row r="179" spans="3:26" s="44" customFormat="1" ht="180" customHeight="1" x14ac:dyDescent="0.25">
      <c r="C179" s="202" t="s">
        <v>1069</v>
      </c>
      <c r="D179" s="45" t="s">
        <v>172</v>
      </c>
      <c r="E179" s="213" t="s">
        <v>1010</v>
      </c>
      <c r="F179" s="213" t="s">
        <v>1011</v>
      </c>
      <c r="G179" s="273" t="s">
        <v>1012</v>
      </c>
      <c r="H179" s="216" t="s">
        <v>1014</v>
      </c>
      <c r="I179" s="50" t="s">
        <v>201</v>
      </c>
      <c r="J179" s="51">
        <v>0</v>
      </c>
      <c r="K179" s="45">
        <v>750000000</v>
      </c>
      <c r="L179" s="52" t="s">
        <v>989</v>
      </c>
      <c r="M179" s="50" t="s">
        <v>241</v>
      </c>
      <c r="N179" s="53" t="s">
        <v>1637</v>
      </c>
      <c r="O179" s="45" t="s">
        <v>222</v>
      </c>
      <c r="P179" s="50" t="s">
        <v>990</v>
      </c>
      <c r="Q179" s="45" t="s">
        <v>452</v>
      </c>
      <c r="R179" s="45">
        <v>796</v>
      </c>
      <c r="S179" s="217" t="s">
        <v>511</v>
      </c>
      <c r="T179" s="213">
        <v>10</v>
      </c>
      <c r="U179" s="218">
        <v>129729</v>
      </c>
      <c r="V179" s="218">
        <v>0</v>
      </c>
      <c r="W179" s="218">
        <f t="shared" si="10"/>
        <v>0</v>
      </c>
      <c r="X179" s="217"/>
      <c r="Y179" s="219">
        <v>2016</v>
      </c>
      <c r="Z179" s="45" t="s">
        <v>1645</v>
      </c>
    </row>
    <row r="180" spans="3:26" s="44" customFormat="1" ht="180" customHeight="1" x14ac:dyDescent="0.25">
      <c r="C180" s="202" t="s">
        <v>1647</v>
      </c>
      <c r="D180" s="45" t="s">
        <v>172</v>
      </c>
      <c r="E180" s="213" t="s">
        <v>1010</v>
      </c>
      <c r="F180" s="213" t="s">
        <v>1011</v>
      </c>
      <c r="G180" s="273" t="s">
        <v>1012</v>
      </c>
      <c r="H180" s="216" t="s">
        <v>1014</v>
      </c>
      <c r="I180" s="50" t="s">
        <v>201</v>
      </c>
      <c r="J180" s="51">
        <v>0</v>
      </c>
      <c r="K180" s="45">
        <v>750000000</v>
      </c>
      <c r="L180" s="52" t="s">
        <v>989</v>
      </c>
      <c r="M180" s="50" t="s">
        <v>642</v>
      </c>
      <c r="N180" s="53" t="s">
        <v>1637</v>
      </c>
      <c r="O180" s="45" t="s">
        <v>222</v>
      </c>
      <c r="P180" s="50" t="s">
        <v>990</v>
      </c>
      <c r="Q180" s="45" t="s">
        <v>452</v>
      </c>
      <c r="R180" s="45">
        <v>796</v>
      </c>
      <c r="S180" s="217" t="s">
        <v>511</v>
      </c>
      <c r="T180" s="213">
        <v>5</v>
      </c>
      <c r="U180" s="218">
        <v>239590</v>
      </c>
      <c r="V180" s="218">
        <f>U180*T180</f>
        <v>1197950</v>
      </c>
      <c r="W180" s="218">
        <f t="shared" si="10"/>
        <v>1341704.0000000002</v>
      </c>
      <c r="X180" s="217"/>
      <c r="Y180" s="219">
        <v>2016</v>
      </c>
      <c r="Z180" s="45"/>
    </row>
    <row r="181" spans="3:26" s="44" customFormat="1" ht="180" customHeight="1" x14ac:dyDescent="0.25">
      <c r="C181" s="202" t="s">
        <v>1070</v>
      </c>
      <c r="D181" s="45" t="s">
        <v>172</v>
      </c>
      <c r="E181" s="213" t="s">
        <v>1015</v>
      </c>
      <c r="F181" s="213" t="s">
        <v>1016</v>
      </c>
      <c r="G181" s="213" t="s">
        <v>1017</v>
      </c>
      <c r="H181" s="272" t="s">
        <v>1018</v>
      </c>
      <c r="I181" s="50" t="s">
        <v>201</v>
      </c>
      <c r="J181" s="51">
        <v>0</v>
      </c>
      <c r="K181" s="45">
        <v>750000000</v>
      </c>
      <c r="L181" s="52" t="s">
        <v>989</v>
      </c>
      <c r="M181" s="50" t="s">
        <v>241</v>
      </c>
      <c r="N181" s="53" t="s">
        <v>1637</v>
      </c>
      <c r="O181" s="45" t="s">
        <v>222</v>
      </c>
      <c r="P181" s="50" t="s">
        <v>990</v>
      </c>
      <c r="Q181" s="45" t="s">
        <v>452</v>
      </c>
      <c r="R181" s="45">
        <v>796</v>
      </c>
      <c r="S181" s="217" t="s">
        <v>511</v>
      </c>
      <c r="T181" s="213">
        <v>2</v>
      </c>
      <c r="U181" s="218">
        <v>1216216</v>
      </c>
      <c r="V181" s="218">
        <v>0</v>
      </c>
      <c r="W181" s="218">
        <f t="shared" si="10"/>
        <v>0</v>
      </c>
      <c r="X181" s="217"/>
      <c r="Y181" s="217">
        <v>2016</v>
      </c>
      <c r="Z181" s="45" t="s">
        <v>1648</v>
      </c>
    </row>
    <row r="182" spans="3:26" s="44" customFormat="1" ht="180" customHeight="1" x14ac:dyDescent="0.25">
      <c r="C182" s="202" t="s">
        <v>1650</v>
      </c>
      <c r="D182" s="45" t="s">
        <v>172</v>
      </c>
      <c r="E182" s="213" t="s">
        <v>1015</v>
      </c>
      <c r="F182" s="213" t="s">
        <v>1016</v>
      </c>
      <c r="G182" s="213" t="s">
        <v>1017</v>
      </c>
      <c r="H182" s="272" t="s">
        <v>1018</v>
      </c>
      <c r="I182" s="50" t="s">
        <v>201</v>
      </c>
      <c r="J182" s="51">
        <v>0</v>
      </c>
      <c r="K182" s="45">
        <v>750000000</v>
      </c>
      <c r="L182" s="52" t="s">
        <v>989</v>
      </c>
      <c r="M182" s="50" t="s">
        <v>642</v>
      </c>
      <c r="N182" s="53" t="s">
        <v>1637</v>
      </c>
      <c r="O182" s="45" t="s">
        <v>222</v>
      </c>
      <c r="P182" s="50" t="s">
        <v>1649</v>
      </c>
      <c r="Q182" s="45" t="s">
        <v>452</v>
      </c>
      <c r="R182" s="45">
        <v>796</v>
      </c>
      <c r="S182" s="217" t="s">
        <v>511</v>
      </c>
      <c r="T182" s="213">
        <v>2</v>
      </c>
      <c r="U182" s="218">
        <v>1689212</v>
      </c>
      <c r="V182" s="218">
        <f>U182*T182</f>
        <v>3378424</v>
      </c>
      <c r="W182" s="218">
        <f t="shared" si="10"/>
        <v>3783834.8800000004</v>
      </c>
      <c r="X182" s="217"/>
      <c r="Y182" s="217">
        <v>2016</v>
      </c>
      <c r="Z182" s="45"/>
    </row>
    <row r="183" spans="3:26" s="44" customFormat="1" ht="180" customHeight="1" x14ac:dyDescent="0.25">
      <c r="C183" s="202" t="s">
        <v>1071</v>
      </c>
      <c r="D183" s="45" t="s">
        <v>172</v>
      </c>
      <c r="E183" s="213" t="s">
        <v>1015</v>
      </c>
      <c r="F183" s="213" t="s">
        <v>1016</v>
      </c>
      <c r="G183" s="213" t="s">
        <v>1017</v>
      </c>
      <c r="H183" s="272" t="s">
        <v>1018</v>
      </c>
      <c r="I183" s="50" t="s">
        <v>201</v>
      </c>
      <c r="J183" s="51">
        <v>0</v>
      </c>
      <c r="K183" s="45">
        <v>750000000</v>
      </c>
      <c r="L183" s="52" t="s">
        <v>989</v>
      </c>
      <c r="M183" s="50" t="s">
        <v>241</v>
      </c>
      <c r="N183" s="45" t="s">
        <v>1651</v>
      </c>
      <c r="O183" s="45" t="s">
        <v>222</v>
      </c>
      <c r="P183" s="50" t="s">
        <v>990</v>
      </c>
      <c r="Q183" s="45" t="s">
        <v>452</v>
      </c>
      <c r="R183" s="45">
        <v>796</v>
      </c>
      <c r="S183" s="217" t="s">
        <v>511</v>
      </c>
      <c r="T183" s="213">
        <v>2</v>
      </c>
      <c r="U183" s="218">
        <v>1459459</v>
      </c>
      <c r="V183" s="218">
        <v>0</v>
      </c>
      <c r="W183" s="218">
        <f t="shared" si="10"/>
        <v>0</v>
      </c>
      <c r="X183" s="217"/>
      <c r="Y183" s="217">
        <v>2016</v>
      </c>
      <c r="Z183" s="45" t="s">
        <v>1652</v>
      </c>
    </row>
    <row r="184" spans="3:26" s="44" customFormat="1" ht="180" customHeight="1" x14ac:dyDescent="0.25">
      <c r="C184" s="202" t="s">
        <v>1654</v>
      </c>
      <c r="D184" s="45" t="s">
        <v>172</v>
      </c>
      <c r="E184" s="213" t="s">
        <v>1015</v>
      </c>
      <c r="F184" s="213" t="s">
        <v>1016</v>
      </c>
      <c r="G184" s="213" t="s">
        <v>1017</v>
      </c>
      <c r="H184" s="272" t="s">
        <v>1018</v>
      </c>
      <c r="I184" s="50" t="s">
        <v>201</v>
      </c>
      <c r="J184" s="51">
        <v>0</v>
      </c>
      <c r="K184" s="45">
        <v>750000000</v>
      </c>
      <c r="L184" s="52" t="s">
        <v>989</v>
      </c>
      <c r="M184" s="50" t="s">
        <v>642</v>
      </c>
      <c r="N184" s="45" t="s">
        <v>1643</v>
      </c>
      <c r="O184" s="45" t="s">
        <v>222</v>
      </c>
      <c r="P184" s="50" t="s">
        <v>1653</v>
      </c>
      <c r="Q184" s="45" t="s">
        <v>452</v>
      </c>
      <c r="R184" s="45">
        <v>796</v>
      </c>
      <c r="S184" s="217" t="s">
        <v>511</v>
      </c>
      <c r="T184" s="213">
        <v>4</v>
      </c>
      <c r="U184" s="218">
        <v>1689212</v>
      </c>
      <c r="V184" s="218">
        <f>U184*T184</f>
        <v>6756848</v>
      </c>
      <c r="W184" s="218">
        <f t="shared" si="10"/>
        <v>7567669.7600000007</v>
      </c>
      <c r="X184" s="217"/>
      <c r="Y184" s="217">
        <v>2016</v>
      </c>
      <c r="Z184" s="45"/>
    </row>
    <row r="185" spans="3:26" s="44" customFormat="1" ht="180" customHeight="1" x14ac:dyDescent="0.25">
      <c r="C185" s="202" t="s">
        <v>1072</v>
      </c>
      <c r="D185" s="45" t="s">
        <v>172</v>
      </c>
      <c r="E185" s="213" t="s">
        <v>1019</v>
      </c>
      <c r="F185" s="213" t="s">
        <v>1020</v>
      </c>
      <c r="G185" s="213" t="s">
        <v>1021</v>
      </c>
      <c r="H185" s="273" t="s">
        <v>1022</v>
      </c>
      <c r="I185" s="50" t="s">
        <v>176</v>
      </c>
      <c r="J185" s="51">
        <v>0</v>
      </c>
      <c r="K185" s="45">
        <v>750000000</v>
      </c>
      <c r="L185" s="52" t="s">
        <v>989</v>
      </c>
      <c r="M185" s="50" t="s">
        <v>241</v>
      </c>
      <c r="N185" s="45" t="s">
        <v>1651</v>
      </c>
      <c r="O185" s="45" t="s">
        <v>222</v>
      </c>
      <c r="P185" s="50" t="s">
        <v>990</v>
      </c>
      <c r="Q185" s="45" t="s">
        <v>452</v>
      </c>
      <c r="R185" s="45">
        <v>796</v>
      </c>
      <c r="S185" s="217" t="s">
        <v>511</v>
      </c>
      <c r="T185" s="213">
        <v>3</v>
      </c>
      <c r="U185" s="218">
        <v>2594595</v>
      </c>
      <c r="V185" s="218">
        <v>0</v>
      </c>
      <c r="W185" s="218">
        <f t="shared" si="10"/>
        <v>0</v>
      </c>
      <c r="X185" s="217"/>
      <c r="Y185" s="217">
        <v>2016</v>
      </c>
      <c r="Z185" s="45" t="s">
        <v>1655</v>
      </c>
    </row>
    <row r="186" spans="3:26" s="44" customFormat="1" ht="180" customHeight="1" x14ac:dyDescent="0.25">
      <c r="C186" s="202" t="s">
        <v>1657</v>
      </c>
      <c r="D186" s="45" t="s">
        <v>172</v>
      </c>
      <c r="E186" s="213" t="s">
        <v>1019</v>
      </c>
      <c r="F186" s="213" t="s">
        <v>1020</v>
      </c>
      <c r="G186" s="213" t="s">
        <v>1021</v>
      </c>
      <c r="H186" s="273" t="s">
        <v>1022</v>
      </c>
      <c r="I186" s="50" t="s">
        <v>176</v>
      </c>
      <c r="J186" s="51">
        <v>0</v>
      </c>
      <c r="K186" s="45">
        <v>750000000</v>
      </c>
      <c r="L186" s="52" t="s">
        <v>989</v>
      </c>
      <c r="M186" s="50" t="s">
        <v>642</v>
      </c>
      <c r="N186" s="45" t="s">
        <v>1656</v>
      </c>
      <c r="O186" s="45" t="s">
        <v>222</v>
      </c>
      <c r="P186" s="50" t="s">
        <v>990</v>
      </c>
      <c r="Q186" s="45" t="s">
        <v>452</v>
      </c>
      <c r="R186" s="45">
        <v>796</v>
      </c>
      <c r="S186" s="217" t="s">
        <v>511</v>
      </c>
      <c r="T186" s="213">
        <v>4</v>
      </c>
      <c r="U186" s="218">
        <v>2594595</v>
      </c>
      <c r="V186" s="218">
        <f>U186*T186</f>
        <v>10378380</v>
      </c>
      <c r="W186" s="218">
        <f t="shared" si="10"/>
        <v>11623785.600000001</v>
      </c>
      <c r="X186" s="217"/>
      <c r="Y186" s="217">
        <v>2016</v>
      </c>
      <c r="Z186" s="45"/>
    </row>
    <row r="187" spans="3:26" s="44" customFormat="1" ht="180" customHeight="1" x14ac:dyDescent="0.25">
      <c r="C187" s="202" t="s">
        <v>1073</v>
      </c>
      <c r="D187" s="45" t="s">
        <v>172</v>
      </c>
      <c r="E187" s="213" t="s">
        <v>964</v>
      </c>
      <c r="F187" s="213" t="s">
        <v>1023</v>
      </c>
      <c r="G187" s="213" t="s">
        <v>1024</v>
      </c>
      <c r="H187" s="216" t="s">
        <v>1025</v>
      </c>
      <c r="I187" s="50" t="s">
        <v>201</v>
      </c>
      <c r="J187" s="51">
        <v>0</v>
      </c>
      <c r="K187" s="45">
        <v>750000000</v>
      </c>
      <c r="L187" s="52" t="s">
        <v>989</v>
      </c>
      <c r="M187" s="50" t="s">
        <v>241</v>
      </c>
      <c r="N187" s="45" t="s">
        <v>1656</v>
      </c>
      <c r="O187" s="45" t="s">
        <v>222</v>
      </c>
      <c r="P187" s="50" t="s">
        <v>990</v>
      </c>
      <c r="Q187" s="45" t="s">
        <v>452</v>
      </c>
      <c r="R187" s="45">
        <v>796</v>
      </c>
      <c r="S187" s="217" t="s">
        <v>511</v>
      </c>
      <c r="T187" s="213">
        <v>20</v>
      </c>
      <c r="U187" s="218">
        <v>162162</v>
      </c>
      <c r="V187" s="218">
        <v>0</v>
      </c>
      <c r="W187" s="218">
        <f t="shared" si="10"/>
        <v>0</v>
      </c>
      <c r="X187" s="217"/>
      <c r="Y187" s="219">
        <v>2016</v>
      </c>
      <c r="Z187" s="45">
        <v>6.11</v>
      </c>
    </row>
    <row r="188" spans="3:26" s="44" customFormat="1" ht="180" customHeight="1" x14ac:dyDescent="0.25">
      <c r="C188" s="202" t="s">
        <v>1660</v>
      </c>
      <c r="D188" s="45" t="s">
        <v>172</v>
      </c>
      <c r="E188" s="213" t="s">
        <v>964</v>
      </c>
      <c r="F188" s="213" t="s">
        <v>1023</v>
      </c>
      <c r="G188" s="213" t="s">
        <v>1024</v>
      </c>
      <c r="H188" s="216" t="s">
        <v>1658</v>
      </c>
      <c r="I188" s="50" t="s">
        <v>201</v>
      </c>
      <c r="J188" s="51">
        <v>0</v>
      </c>
      <c r="K188" s="45">
        <v>750000000</v>
      </c>
      <c r="L188" s="52" t="s">
        <v>989</v>
      </c>
      <c r="M188" s="50" t="s">
        <v>642</v>
      </c>
      <c r="N188" s="45" t="s">
        <v>1659</v>
      </c>
      <c r="O188" s="45" t="s">
        <v>222</v>
      </c>
      <c r="P188" s="50" t="s">
        <v>990</v>
      </c>
      <c r="Q188" s="45" t="s">
        <v>452</v>
      </c>
      <c r="R188" s="45">
        <v>796</v>
      </c>
      <c r="S188" s="217" t="s">
        <v>511</v>
      </c>
      <c r="T188" s="213">
        <v>20</v>
      </c>
      <c r="U188" s="218">
        <v>162162</v>
      </c>
      <c r="V188" s="218">
        <f>T188*U188</f>
        <v>3243240</v>
      </c>
      <c r="W188" s="218">
        <f t="shared" si="10"/>
        <v>3632428.8000000003</v>
      </c>
      <c r="X188" s="217"/>
      <c r="Y188" s="219">
        <v>2016</v>
      </c>
      <c r="Z188" s="360"/>
    </row>
    <row r="189" spans="3:26" s="44" customFormat="1" ht="180" customHeight="1" x14ac:dyDescent="0.25">
      <c r="C189" s="202" t="s">
        <v>1137</v>
      </c>
      <c r="D189" s="216" t="s">
        <v>172</v>
      </c>
      <c r="E189" s="216" t="s">
        <v>1108</v>
      </c>
      <c r="F189" s="216" t="s">
        <v>960</v>
      </c>
      <c r="G189" s="216" t="s">
        <v>1109</v>
      </c>
      <c r="H189" s="216" t="s">
        <v>1110</v>
      </c>
      <c r="I189" s="216" t="s">
        <v>201</v>
      </c>
      <c r="J189" s="232">
        <v>0</v>
      </c>
      <c r="K189" s="216">
        <v>750000000</v>
      </c>
      <c r="L189" s="216" t="s">
        <v>339</v>
      </c>
      <c r="M189" s="216" t="s">
        <v>963</v>
      </c>
      <c r="N189" s="216" t="s">
        <v>451</v>
      </c>
      <c r="O189" s="216" t="s">
        <v>222</v>
      </c>
      <c r="P189" s="216" t="s">
        <v>946</v>
      </c>
      <c r="Q189" s="216" t="s">
        <v>452</v>
      </c>
      <c r="R189" s="233" t="s">
        <v>453</v>
      </c>
      <c r="S189" s="216" t="s">
        <v>435</v>
      </c>
      <c r="T189" s="216">
        <v>1</v>
      </c>
      <c r="U189" s="234">
        <v>165029</v>
      </c>
      <c r="V189" s="210">
        <f t="shared" ref="V189:V199" si="11">U189*T189</f>
        <v>165029</v>
      </c>
      <c r="W189" s="210">
        <f t="shared" ref="W189:W199" si="12">V189*1.12</f>
        <v>184832.48</v>
      </c>
      <c r="X189" s="216"/>
      <c r="Y189" s="216">
        <v>2016</v>
      </c>
      <c r="Z189" s="216"/>
    </row>
    <row r="190" spans="3:26" s="44" customFormat="1" ht="180" customHeight="1" x14ac:dyDescent="0.25">
      <c r="C190" s="202" t="s">
        <v>1138</v>
      </c>
      <c r="D190" s="216" t="s">
        <v>172</v>
      </c>
      <c r="E190" s="216" t="s">
        <v>1108</v>
      </c>
      <c r="F190" s="216" t="s">
        <v>960</v>
      </c>
      <c r="G190" s="216" t="s">
        <v>1109</v>
      </c>
      <c r="H190" s="216" t="s">
        <v>1111</v>
      </c>
      <c r="I190" s="216" t="s">
        <v>201</v>
      </c>
      <c r="J190" s="232">
        <v>0</v>
      </c>
      <c r="K190" s="216">
        <v>750000000</v>
      </c>
      <c r="L190" s="216" t="s">
        <v>339</v>
      </c>
      <c r="M190" s="216" t="s">
        <v>963</v>
      </c>
      <c r="N190" s="216" t="s">
        <v>451</v>
      </c>
      <c r="O190" s="216" t="s">
        <v>222</v>
      </c>
      <c r="P190" s="216" t="s">
        <v>946</v>
      </c>
      <c r="Q190" s="216" t="s">
        <v>452</v>
      </c>
      <c r="R190" s="233" t="s">
        <v>453</v>
      </c>
      <c r="S190" s="216" t="s">
        <v>435</v>
      </c>
      <c r="T190" s="216">
        <v>1</v>
      </c>
      <c r="U190" s="234">
        <v>85564</v>
      </c>
      <c r="V190" s="210">
        <f t="shared" si="11"/>
        <v>85564</v>
      </c>
      <c r="W190" s="210">
        <f t="shared" si="12"/>
        <v>95831.680000000008</v>
      </c>
      <c r="X190" s="216"/>
      <c r="Y190" s="216">
        <v>2016</v>
      </c>
      <c r="Z190" s="216"/>
    </row>
    <row r="191" spans="3:26" s="44" customFormat="1" ht="180" customHeight="1" x14ac:dyDescent="0.25">
      <c r="C191" s="202" t="s">
        <v>1139</v>
      </c>
      <c r="D191" s="45" t="s">
        <v>172</v>
      </c>
      <c r="E191" s="213" t="s">
        <v>1112</v>
      </c>
      <c r="F191" s="213" t="s">
        <v>960</v>
      </c>
      <c r="G191" s="213" t="s">
        <v>1113</v>
      </c>
      <c r="H191" s="313" t="s">
        <v>1114</v>
      </c>
      <c r="I191" s="50" t="s">
        <v>201</v>
      </c>
      <c r="J191" s="51">
        <v>0</v>
      </c>
      <c r="K191" s="45">
        <v>750000000</v>
      </c>
      <c r="L191" s="52" t="s">
        <v>339</v>
      </c>
      <c r="M191" s="334" t="s">
        <v>241</v>
      </c>
      <c r="N191" s="52" t="s">
        <v>1115</v>
      </c>
      <c r="O191" s="45" t="s">
        <v>222</v>
      </c>
      <c r="P191" s="50" t="s">
        <v>946</v>
      </c>
      <c r="Q191" s="45" t="s">
        <v>452</v>
      </c>
      <c r="R191" s="45" t="s">
        <v>453</v>
      </c>
      <c r="S191" s="217" t="s">
        <v>435</v>
      </c>
      <c r="T191" s="213">
        <v>1</v>
      </c>
      <c r="U191" s="335">
        <v>609358</v>
      </c>
      <c r="V191" s="336">
        <v>0</v>
      </c>
      <c r="W191" s="336">
        <f t="shared" si="12"/>
        <v>0</v>
      </c>
      <c r="X191" s="217"/>
      <c r="Y191" s="219">
        <v>2016</v>
      </c>
      <c r="Z191" s="360" t="s">
        <v>1959</v>
      </c>
    </row>
    <row r="192" spans="3:26" s="44" customFormat="1" ht="180" customHeight="1" x14ac:dyDescent="0.25">
      <c r="C192" s="202" t="s">
        <v>1961</v>
      </c>
      <c r="D192" s="45" t="s">
        <v>172</v>
      </c>
      <c r="E192" s="213" t="s">
        <v>1112</v>
      </c>
      <c r="F192" s="213" t="s">
        <v>960</v>
      </c>
      <c r="G192" s="213" t="s">
        <v>1113</v>
      </c>
      <c r="H192" s="313" t="s">
        <v>1960</v>
      </c>
      <c r="I192" s="50" t="s">
        <v>201</v>
      </c>
      <c r="J192" s="51">
        <v>0</v>
      </c>
      <c r="K192" s="45">
        <v>750000000</v>
      </c>
      <c r="L192" s="52" t="s">
        <v>339</v>
      </c>
      <c r="M192" s="50" t="s">
        <v>1937</v>
      </c>
      <c r="N192" s="52" t="s">
        <v>1115</v>
      </c>
      <c r="O192" s="45" t="s">
        <v>222</v>
      </c>
      <c r="P192" s="50" t="s">
        <v>946</v>
      </c>
      <c r="Q192" s="45" t="s">
        <v>452</v>
      </c>
      <c r="R192" s="45" t="s">
        <v>453</v>
      </c>
      <c r="S192" s="217" t="s">
        <v>435</v>
      </c>
      <c r="T192" s="213">
        <v>1</v>
      </c>
      <c r="U192" s="333">
        <v>737938</v>
      </c>
      <c r="V192" s="333">
        <v>737938</v>
      </c>
      <c r="W192" s="218">
        <f t="shared" si="12"/>
        <v>826490.56</v>
      </c>
      <c r="X192" s="217"/>
      <c r="Y192" s="219">
        <v>2016</v>
      </c>
      <c r="Z192" s="360"/>
    </row>
    <row r="193" spans="3:26" s="44" customFormat="1" ht="180" customHeight="1" x14ac:dyDescent="0.25">
      <c r="C193" s="202" t="s">
        <v>1140</v>
      </c>
      <c r="D193" s="385" t="s">
        <v>172</v>
      </c>
      <c r="E193" s="385" t="s">
        <v>1116</v>
      </c>
      <c r="F193" s="385" t="s">
        <v>960</v>
      </c>
      <c r="G193" s="385" t="s">
        <v>1117</v>
      </c>
      <c r="H193" s="385" t="s">
        <v>1118</v>
      </c>
      <c r="I193" s="385" t="s">
        <v>201</v>
      </c>
      <c r="J193" s="386">
        <v>0</v>
      </c>
      <c r="K193" s="385">
        <v>750000000</v>
      </c>
      <c r="L193" s="385" t="s">
        <v>339</v>
      </c>
      <c r="M193" s="46" t="s">
        <v>241</v>
      </c>
      <c r="N193" s="385" t="s">
        <v>971</v>
      </c>
      <c r="O193" s="385" t="s">
        <v>222</v>
      </c>
      <c r="P193" s="385" t="s">
        <v>946</v>
      </c>
      <c r="Q193" s="385" t="s">
        <v>452</v>
      </c>
      <c r="R193" s="387" t="s">
        <v>453</v>
      </c>
      <c r="S193" s="385" t="s">
        <v>435</v>
      </c>
      <c r="T193" s="385">
        <v>1</v>
      </c>
      <c r="U193" s="333">
        <v>320355</v>
      </c>
      <c r="V193" s="210">
        <v>0</v>
      </c>
      <c r="W193" s="210">
        <f t="shared" si="12"/>
        <v>0</v>
      </c>
      <c r="X193" s="385"/>
      <c r="Y193" s="385">
        <v>2016</v>
      </c>
      <c r="Z193" s="385" t="s">
        <v>2186</v>
      </c>
    </row>
    <row r="194" spans="3:26" s="44" customFormat="1" ht="180" customHeight="1" x14ac:dyDescent="0.25">
      <c r="C194" s="202" t="s">
        <v>2189</v>
      </c>
      <c r="D194" s="388" t="s">
        <v>172</v>
      </c>
      <c r="E194" s="388" t="s">
        <v>1116</v>
      </c>
      <c r="F194" s="388" t="s">
        <v>960</v>
      </c>
      <c r="G194" s="388" t="s">
        <v>1117</v>
      </c>
      <c r="H194" s="388" t="s">
        <v>1118</v>
      </c>
      <c r="I194" s="385" t="s">
        <v>176</v>
      </c>
      <c r="J194" s="389">
        <v>0</v>
      </c>
      <c r="K194" s="388">
        <v>750000000</v>
      </c>
      <c r="L194" s="388" t="s">
        <v>339</v>
      </c>
      <c r="M194" s="173" t="s">
        <v>1834</v>
      </c>
      <c r="N194" s="388" t="s">
        <v>971</v>
      </c>
      <c r="O194" s="388" t="s">
        <v>222</v>
      </c>
      <c r="P194" s="173" t="s">
        <v>2187</v>
      </c>
      <c r="Q194" s="388" t="s">
        <v>452</v>
      </c>
      <c r="R194" s="390" t="s">
        <v>453</v>
      </c>
      <c r="S194" s="388" t="s">
        <v>435</v>
      </c>
      <c r="T194" s="388">
        <v>1</v>
      </c>
      <c r="U194" s="391">
        <f>943873.56</f>
        <v>943873.56</v>
      </c>
      <c r="V194" s="391">
        <f>943873.56</f>
        <v>943873.56</v>
      </c>
      <c r="W194" s="391">
        <f t="shared" si="12"/>
        <v>1057138.3872000002</v>
      </c>
      <c r="X194" s="388"/>
      <c r="Y194" s="388">
        <v>2016</v>
      </c>
      <c r="Z194" s="388"/>
    </row>
    <row r="195" spans="3:26" s="44" customFormat="1" ht="180" customHeight="1" x14ac:dyDescent="0.25">
      <c r="C195" s="202" t="s">
        <v>1141</v>
      </c>
      <c r="D195" s="216" t="s">
        <v>172</v>
      </c>
      <c r="E195" s="216" t="s">
        <v>1119</v>
      </c>
      <c r="F195" s="216" t="s">
        <v>960</v>
      </c>
      <c r="G195" s="216" t="s">
        <v>1120</v>
      </c>
      <c r="H195" s="216" t="s">
        <v>1121</v>
      </c>
      <c r="I195" s="216" t="s">
        <v>201</v>
      </c>
      <c r="J195" s="232">
        <v>0</v>
      </c>
      <c r="K195" s="216">
        <v>750000000</v>
      </c>
      <c r="L195" s="216" t="s">
        <v>339</v>
      </c>
      <c r="M195" s="216" t="s">
        <v>963</v>
      </c>
      <c r="N195" s="216" t="s">
        <v>971</v>
      </c>
      <c r="O195" s="216" t="s">
        <v>222</v>
      </c>
      <c r="P195" s="216" t="s">
        <v>946</v>
      </c>
      <c r="Q195" s="216" t="s">
        <v>452</v>
      </c>
      <c r="R195" s="233" t="s">
        <v>453</v>
      </c>
      <c r="S195" s="216" t="s">
        <v>435</v>
      </c>
      <c r="T195" s="216">
        <v>1</v>
      </c>
      <c r="U195" s="234">
        <v>101105</v>
      </c>
      <c r="V195" s="210">
        <f t="shared" si="11"/>
        <v>101105</v>
      </c>
      <c r="W195" s="210">
        <f t="shared" si="12"/>
        <v>113237.6</v>
      </c>
      <c r="X195" s="216"/>
      <c r="Y195" s="216">
        <v>2016</v>
      </c>
      <c r="Z195" s="216"/>
    </row>
    <row r="196" spans="3:26" s="44" customFormat="1" ht="180" customHeight="1" x14ac:dyDescent="0.25">
      <c r="C196" s="202" t="s">
        <v>1142</v>
      </c>
      <c r="D196" s="216" t="s">
        <v>172</v>
      </c>
      <c r="E196" s="216" t="s">
        <v>1122</v>
      </c>
      <c r="F196" s="216" t="s">
        <v>960</v>
      </c>
      <c r="G196" s="216" t="s">
        <v>1123</v>
      </c>
      <c r="H196" s="216" t="s">
        <v>1124</v>
      </c>
      <c r="I196" s="216" t="s">
        <v>201</v>
      </c>
      <c r="J196" s="232">
        <v>0</v>
      </c>
      <c r="K196" s="216">
        <v>750000000</v>
      </c>
      <c r="L196" s="216" t="s">
        <v>339</v>
      </c>
      <c r="M196" s="216" t="s">
        <v>963</v>
      </c>
      <c r="N196" s="216" t="s">
        <v>971</v>
      </c>
      <c r="O196" s="216" t="s">
        <v>222</v>
      </c>
      <c r="P196" s="216" t="s">
        <v>946</v>
      </c>
      <c r="Q196" s="216" t="s">
        <v>452</v>
      </c>
      <c r="R196" s="233" t="s">
        <v>453</v>
      </c>
      <c r="S196" s="216" t="s">
        <v>435</v>
      </c>
      <c r="T196" s="216">
        <v>1</v>
      </c>
      <c r="U196" s="234">
        <v>236351</v>
      </c>
      <c r="V196" s="210">
        <f t="shared" si="11"/>
        <v>236351</v>
      </c>
      <c r="W196" s="210">
        <f t="shared" si="12"/>
        <v>264713.12000000005</v>
      </c>
      <c r="X196" s="216"/>
      <c r="Y196" s="216">
        <v>2016</v>
      </c>
      <c r="Z196" s="216"/>
    </row>
    <row r="197" spans="3:26" s="44" customFormat="1" ht="180" customHeight="1" x14ac:dyDescent="0.25">
      <c r="C197" s="202" t="s">
        <v>1143</v>
      </c>
      <c r="D197" s="216" t="s">
        <v>172</v>
      </c>
      <c r="E197" s="216" t="s">
        <v>1125</v>
      </c>
      <c r="F197" s="216" t="s">
        <v>1126</v>
      </c>
      <c r="G197" s="216" t="s">
        <v>1127</v>
      </c>
      <c r="H197" s="216" t="s">
        <v>1128</v>
      </c>
      <c r="I197" s="216" t="s">
        <v>201</v>
      </c>
      <c r="J197" s="232">
        <v>0</v>
      </c>
      <c r="K197" s="216">
        <v>750000000</v>
      </c>
      <c r="L197" s="216" t="s">
        <v>339</v>
      </c>
      <c r="M197" s="216" t="s">
        <v>963</v>
      </c>
      <c r="N197" s="216" t="s">
        <v>971</v>
      </c>
      <c r="O197" s="216" t="s">
        <v>222</v>
      </c>
      <c r="P197" s="216" t="s">
        <v>946</v>
      </c>
      <c r="Q197" s="216" t="s">
        <v>452</v>
      </c>
      <c r="R197" s="233" t="s">
        <v>453</v>
      </c>
      <c r="S197" s="216" t="s">
        <v>435</v>
      </c>
      <c r="T197" s="216">
        <v>1</v>
      </c>
      <c r="U197" s="234">
        <v>194752</v>
      </c>
      <c r="V197" s="210">
        <f t="shared" si="11"/>
        <v>194752</v>
      </c>
      <c r="W197" s="210">
        <f t="shared" si="12"/>
        <v>218122.24000000002</v>
      </c>
      <c r="X197" s="216"/>
      <c r="Y197" s="216">
        <v>2016</v>
      </c>
      <c r="Z197" s="216"/>
    </row>
    <row r="198" spans="3:26" s="44" customFormat="1" ht="180" customHeight="1" x14ac:dyDescent="0.25">
      <c r="C198" s="202" t="s">
        <v>1144</v>
      </c>
      <c r="D198" s="216" t="s">
        <v>172</v>
      </c>
      <c r="E198" s="216" t="s">
        <v>1129</v>
      </c>
      <c r="F198" s="216" t="s">
        <v>1130</v>
      </c>
      <c r="G198" s="216" t="s">
        <v>1131</v>
      </c>
      <c r="H198" s="216" t="s">
        <v>1136</v>
      </c>
      <c r="I198" s="216" t="s">
        <v>201</v>
      </c>
      <c r="J198" s="232">
        <v>0</v>
      </c>
      <c r="K198" s="216">
        <v>750000000</v>
      </c>
      <c r="L198" s="216" t="s">
        <v>339</v>
      </c>
      <c r="M198" s="216" t="s">
        <v>963</v>
      </c>
      <c r="N198" s="216" t="s">
        <v>971</v>
      </c>
      <c r="O198" s="216" t="s">
        <v>222</v>
      </c>
      <c r="P198" s="216" t="s">
        <v>946</v>
      </c>
      <c r="Q198" s="216" t="s">
        <v>452</v>
      </c>
      <c r="R198" s="233" t="s">
        <v>453</v>
      </c>
      <c r="S198" s="216" t="s">
        <v>435</v>
      </c>
      <c r="T198" s="216">
        <v>1</v>
      </c>
      <c r="U198" s="234">
        <v>281439</v>
      </c>
      <c r="V198" s="210">
        <f t="shared" si="11"/>
        <v>281439</v>
      </c>
      <c r="W198" s="210">
        <f t="shared" si="12"/>
        <v>315211.68000000005</v>
      </c>
      <c r="X198" s="216"/>
      <c r="Y198" s="216">
        <v>2016</v>
      </c>
      <c r="Z198" s="216"/>
    </row>
    <row r="199" spans="3:26" s="44" customFormat="1" ht="180" customHeight="1" x14ac:dyDescent="0.25">
      <c r="C199" s="202" t="s">
        <v>1145</v>
      </c>
      <c r="D199" s="216" t="s">
        <v>172</v>
      </c>
      <c r="E199" s="216" t="s">
        <v>1132</v>
      </c>
      <c r="F199" s="216" t="s">
        <v>1133</v>
      </c>
      <c r="G199" s="216" t="s">
        <v>1134</v>
      </c>
      <c r="H199" s="216" t="s">
        <v>1135</v>
      </c>
      <c r="I199" s="216" t="s">
        <v>201</v>
      </c>
      <c r="J199" s="232">
        <v>0</v>
      </c>
      <c r="K199" s="216">
        <v>750000000</v>
      </c>
      <c r="L199" s="216" t="s">
        <v>339</v>
      </c>
      <c r="M199" s="216" t="s">
        <v>963</v>
      </c>
      <c r="N199" s="216" t="s">
        <v>451</v>
      </c>
      <c r="O199" s="216" t="s">
        <v>222</v>
      </c>
      <c r="P199" s="216" t="s">
        <v>946</v>
      </c>
      <c r="Q199" s="216" t="s">
        <v>452</v>
      </c>
      <c r="R199" s="233" t="s">
        <v>453</v>
      </c>
      <c r="S199" s="216" t="s">
        <v>435</v>
      </c>
      <c r="T199" s="216">
        <v>1</v>
      </c>
      <c r="U199" s="234">
        <v>1034590</v>
      </c>
      <c r="V199" s="210">
        <f t="shared" si="11"/>
        <v>1034590</v>
      </c>
      <c r="W199" s="210">
        <f t="shared" si="12"/>
        <v>1158740.8</v>
      </c>
      <c r="X199" s="216"/>
      <c r="Y199" s="216">
        <v>2016</v>
      </c>
      <c r="Z199" s="216"/>
    </row>
    <row r="200" spans="3:26" s="44" customFormat="1" ht="180" customHeight="1" x14ac:dyDescent="0.25">
      <c r="C200" s="202" t="s">
        <v>1152</v>
      </c>
      <c r="D200" s="226" t="s">
        <v>172</v>
      </c>
      <c r="E200" s="226" t="s">
        <v>1149</v>
      </c>
      <c r="F200" s="226" t="s">
        <v>1016</v>
      </c>
      <c r="G200" s="226" t="s">
        <v>1150</v>
      </c>
      <c r="H200" s="226" t="s">
        <v>1151</v>
      </c>
      <c r="I200" s="226" t="s">
        <v>189</v>
      </c>
      <c r="J200" s="228">
        <v>0</v>
      </c>
      <c r="K200" s="226">
        <v>750000000</v>
      </c>
      <c r="L200" s="226" t="s">
        <v>339</v>
      </c>
      <c r="M200" s="226" t="s">
        <v>642</v>
      </c>
      <c r="N200" s="226" t="s">
        <v>339</v>
      </c>
      <c r="O200" s="226" t="s">
        <v>222</v>
      </c>
      <c r="P200" s="226" t="s">
        <v>766</v>
      </c>
      <c r="Q200" s="226" t="s">
        <v>865</v>
      </c>
      <c r="R200" s="226">
        <v>796</v>
      </c>
      <c r="S200" s="226" t="s">
        <v>435</v>
      </c>
      <c r="T200" s="226">
        <v>4</v>
      </c>
      <c r="U200" s="205">
        <f>153392/1.12</f>
        <v>136957.14285714284</v>
      </c>
      <c r="V200" s="205">
        <v>547828.56000000006</v>
      </c>
      <c r="W200" s="205">
        <f>V200*1.12</f>
        <v>613567.98720000009</v>
      </c>
      <c r="X200" s="226"/>
      <c r="Y200" s="226">
        <v>2016</v>
      </c>
      <c r="Z200" s="230"/>
    </row>
    <row r="201" spans="3:26" s="44" customFormat="1" ht="180" customHeight="1" x14ac:dyDescent="0.25">
      <c r="C201" s="202" t="s">
        <v>1494</v>
      </c>
      <c r="D201" s="59" t="s">
        <v>501</v>
      </c>
      <c r="E201" s="59" t="s">
        <v>1174</v>
      </c>
      <c r="F201" s="59" t="s">
        <v>1175</v>
      </c>
      <c r="G201" s="59" t="s">
        <v>1176</v>
      </c>
      <c r="H201" s="59" t="s">
        <v>1177</v>
      </c>
      <c r="I201" s="66" t="s">
        <v>189</v>
      </c>
      <c r="J201" s="67">
        <v>0</v>
      </c>
      <c r="K201" s="59">
        <v>750000000</v>
      </c>
      <c r="L201" s="59" t="s">
        <v>506</v>
      </c>
      <c r="M201" s="66" t="s">
        <v>1178</v>
      </c>
      <c r="N201" s="68" t="s">
        <v>508</v>
      </c>
      <c r="O201" s="69" t="s">
        <v>222</v>
      </c>
      <c r="P201" s="69" t="s">
        <v>396</v>
      </c>
      <c r="Q201" s="59" t="s">
        <v>528</v>
      </c>
      <c r="R201" s="70">
        <v>796</v>
      </c>
      <c r="S201" s="70" t="s">
        <v>511</v>
      </c>
      <c r="T201" s="77">
        <v>300</v>
      </c>
      <c r="U201" s="69">
        <v>3389</v>
      </c>
      <c r="V201" s="69">
        <v>0</v>
      </c>
      <c r="W201" s="69">
        <v>0</v>
      </c>
      <c r="X201" s="70"/>
      <c r="Y201" s="70">
        <v>2016</v>
      </c>
      <c r="Z201" s="59">
        <v>11</v>
      </c>
    </row>
    <row r="202" spans="3:26" s="44" customFormat="1" ht="180" customHeight="1" x14ac:dyDescent="0.25">
      <c r="C202" s="202" t="s">
        <v>2101</v>
      </c>
      <c r="D202" s="59" t="s">
        <v>501</v>
      </c>
      <c r="E202" s="59" t="s">
        <v>1174</v>
      </c>
      <c r="F202" s="59" t="s">
        <v>1175</v>
      </c>
      <c r="G202" s="59" t="s">
        <v>1176</v>
      </c>
      <c r="H202" s="59" t="s">
        <v>1177</v>
      </c>
      <c r="I202" s="66" t="s">
        <v>189</v>
      </c>
      <c r="J202" s="67">
        <v>0</v>
      </c>
      <c r="K202" s="59">
        <v>750000000</v>
      </c>
      <c r="L202" s="59" t="s">
        <v>506</v>
      </c>
      <c r="M202" s="66" t="s">
        <v>1921</v>
      </c>
      <c r="N202" s="68" t="s">
        <v>508</v>
      </c>
      <c r="O202" s="69" t="s">
        <v>222</v>
      </c>
      <c r="P202" s="69" t="s">
        <v>396</v>
      </c>
      <c r="Q202" s="59" t="s">
        <v>528</v>
      </c>
      <c r="R202" s="70">
        <v>796</v>
      </c>
      <c r="S202" s="70" t="s">
        <v>511</v>
      </c>
      <c r="T202" s="77">
        <v>300</v>
      </c>
      <c r="U202" s="69">
        <v>3389</v>
      </c>
      <c r="V202" s="69">
        <v>1016700</v>
      </c>
      <c r="W202" s="69">
        <v>1138704</v>
      </c>
      <c r="X202" s="70"/>
      <c r="Y202" s="70">
        <v>2016</v>
      </c>
      <c r="Z202" s="59"/>
    </row>
    <row r="203" spans="3:26" s="44" customFormat="1" ht="180" customHeight="1" x14ac:dyDescent="0.25">
      <c r="C203" s="202" t="s">
        <v>1495</v>
      </c>
      <c r="D203" s="59" t="s">
        <v>501</v>
      </c>
      <c r="E203" s="59" t="s">
        <v>1179</v>
      </c>
      <c r="F203" s="59" t="s">
        <v>1180</v>
      </c>
      <c r="G203" s="59" t="s">
        <v>1181</v>
      </c>
      <c r="H203" s="59" t="s">
        <v>1182</v>
      </c>
      <c r="I203" s="66" t="s">
        <v>189</v>
      </c>
      <c r="J203" s="67">
        <v>0.83</v>
      </c>
      <c r="K203" s="59">
        <v>750000000</v>
      </c>
      <c r="L203" s="59" t="s">
        <v>506</v>
      </c>
      <c r="M203" s="59" t="s">
        <v>1183</v>
      </c>
      <c r="N203" s="68" t="s">
        <v>508</v>
      </c>
      <c r="O203" s="59" t="s">
        <v>222</v>
      </c>
      <c r="P203" s="59" t="s">
        <v>1184</v>
      </c>
      <c r="Q203" s="59" t="s">
        <v>510</v>
      </c>
      <c r="R203" s="59">
        <v>715</v>
      </c>
      <c r="S203" s="71" t="s">
        <v>1185</v>
      </c>
      <c r="T203" s="70">
        <v>80</v>
      </c>
      <c r="U203" s="69">
        <v>4777</v>
      </c>
      <c r="V203" s="73">
        <v>0</v>
      </c>
      <c r="W203" s="73">
        <v>0</v>
      </c>
      <c r="X203" s="70" t="s">
        <v>512</v>
      </c>
      <c r="Y203" s="70">
        <v>2016</v>
      </c>
      <c r="Z203" s="59" t="s">
        <v>1841</v>
      </c>
    </row>
    <row r="204" spans="3:26" s="44" customFormat="1" ht="180" customHeight="1" x14ac:dyDescent="0.25">
      <c r="C204" s="202" t="s">
        <v>1922</v>
      </c>
      <c r="D204" s="59" t="s">
        <v>501</v>
      </c>
      <c r="E204" s="59" t="s">
        <v>1179</v>
      </c>
      <c r="F204" s="59" t="s">
        <v>1180</v>
      </c>
      <c r="G204" s="59" t="s">
        <v>1181</v>
      </c>
      <c r="H204" s="59" t="s">
        <v>1182</v>
      </c>
      <c r="I204" s="66" t="s">
        <v>189</v>
      </c>
      <c r="J204" s="67">
        <v>0</v>
      </c>
      <c r="K204" s="59">
        <v>750000000</v>
      </c>
      <c r="L204" s="59" t="s">
        <v>506</v>
      </c>
      <c r="M204" s="59" t="s">
        <v>1920</v>
      </c>
      <c r="N204" s="68" t="s">
        <v>508</v>
      </c>
      <c r="O204" s="59" t="s">
        <v>222</v>
      </c>
      <c r="P204" s="59" t="s">
        <v>1921</v>
      </c>
      <c r="Q204" s="59" t="s">
        <v>1235</v>
      </c>
      <c r="R204" s="59">
        <v>715</v>
      </c>
      <c r="S204" s="71" t="s">
        <v>1185</v>
      </c>
      <c r="T204" s="70">
        <v>80</v>
      </c>
      <c r="U204" s="69">
        <v>4777</v>
      </c>
      <c r="V204" s="73">
        <v>0</v>
      </c>
      <c r="W204" s="73">
        <v>0</v>
      </c>
      <c r="X204" s="70"/>
      <c r="Y204" s="70">
        <v>2016</v>
      </c>
      <c r="Z204" s="59">
        <v>14</v>
      </c>
    </row>
    <row r="205" spans="3:26" s="44" customFormat="1" ht="180" customHeight="1" x14ac:dyDescent="0.25">
      <c r="C205" s="202" t="s">
        <v>2102</v>
      </c>
      <c r="D205" s="59" t="s">
        <v>501</v>
      </c>
      <c r="E205" s="59" t="s">
        <v>1179</v>
      </c>
      <c r="F205" s="59" t="s">
        <v>1180</v>
      </c>
      <c r="G205" s="59" t="s">
        <v>1181</v>
      </c>
      <c r="H205" s="59" t="s">
        <v>1182</v>
      </c>
      <c r="I205" s="66" t="s">
        <v>189</v>
      </c>
      <c r="J205" s="67">
        <v>0</v>
      </c>
      <c r="K205" s="59">
        <v>750000000</v>
      </c>
      <c r="L205" s="59" t="s">
        <v>506</v>
      </c>
      <c r="M205" s="59" t="s">
        <v>1920</v>
      </c>
      <c r="N205" s="68" t="s">
        <v>508</v>
      </c>
      <c r="O205" s="59" t="s">
        <v>222</v>
      </c>
      <c r="P205" s="59" t="s">
        <v>1184</v>
      </c>
      <c r="Q205" s="59" t="s">
        <v>1235</v>
      </c>
      <c r="R205" s="59">
        <v>715</v>
      </c>
      <c r="S205" s="71" t="s">
        <v>1185</v>
      </c>
      <c r="T205" s="70">
        <v>80</v>
      </c>
      <c r="U205" s="69">
        <v>4777</v>
      </c>
      <c r="V205" s="73">
        <v>0</v>
      </c>
      <c r="W205" s="73">
        <v>0</v>
      </c>
      <c r="X205" s="70"/>
      <c r="Y205" s="70">
        <v>2016</v>
      </c>
      <c r="Z205" s="70">
        <v>22</v>
      </c>
    </row>
    <row r="206" spans="3:26" s="44" customFormat="1" ht="180" customHeight="1" x14ac:dyDescent="0.25">
      <c r="C206" s="202" t="s">
        <v>2370</v>
      </c>
      <c r="D206" s="59" t="s">
        <v>501</v>
      </c>
      <c r="E206" s="59" t="s">
        <v>1179</v>
      </c>
      <c r="F206" s="59" t="s">
        <v>1180</v>
      </c>
      <c r="G206" s="59" t="s">
        <v>1181</v>
      </c>
      <c r="H206" s="59" t="s">
        <v>1182</v>
      </c>
      <c r="I206" s="66" t="s">
        <v>189</v>
      </c>
      <c r="J206" s="67">
        <v>0</v>
      </c>
      <c r="K206" s="59">
        <v>750000000</v>
      </c>
      <c r="L206" s="59" t="s">
        <v>506</v>
      </c>
      <c r="M206" s="59" t="s">
        <v>1920</v>
      </c>
      <c r="N206" s="68" t="s">
        <v>508</v>
      </c>
      <c r="O206" s="59" t="s">
        <v>222</v>
      </c>
      <c r="P206" s="59" t="s">
        <v>1184</v>
      </c>
      <c r="Q206" s="59" t="s">
        <v>1235</v>
      </c>
      <c r="R206" s="59">
        <v>715</v>
      </c>
      <c r="S206" s="71" t="s">
        <v>1185</v>
      </c>
      <c r="T206" s="70">
        <v>80</v>
      </c>
      <c r="U206" s="69">
        <v>4777</v>
      </c>
      <c r="V206" s="73">
        <v>0</v>
      </c>
      <c r="W206" s="73">
        <v>0</v>
      </c>
      <c r="X206" s="70" t="s">
        <v>2369</v>
      </c>
      <c r="Y206" s="70">
        <v>2016</v>
      </c>
      <c r="Z206" s="70" t="s">
        <v>2444</v>
      </c>
    </row>
    <row r="207" spans="3:26" s="44" customFormat="1" ht="180" customHeight="1" x14ac:dyDescent="0.25">
      <c r="C207" s="202" t="s">
        <v>2446</v>
      </c>
      <c r="D207" s="59" t="s">
        <v>501</v>
      </c>
      <c r="E207" s="59" t="s">
        <v>1179</v>
      </c>
      <c r="F207" s="59" t="s">
        <v>1180</v>
      </c>
      <c r="G207" s="59" t="s">
        <v>1181</v>
      </c>
      <c r="H207" s="59" t="s">
        <v>1182</v>
      </c>
      <c r="I207" s="66" t="s">
        <v>189</v>
      </c>
      <c r="J207" s="67">
        <v>0</v>
      </c>
      <c r="K207" s="59">
        <v>750000000</v>
      </c>
      <c r="L207" s="59" t="s">
        <v>506</v>
      </c>
      <c r="M207" s="59" t="s">
        <v>1921</v>
      </c>
      <c r="N207" s="68" t="s">
        <v>508</v>
      </c>
      <c r="O207" s="59" t="s">
        <v>222</v>
      </c>
      <c r="P207" s="59" t="s">
        <v>396</v>
      </c>
      <c r="Q207" s="59" t="s">
        <v>1235</v>
      </c>
      <c r="R207" s="59">
        <v>715</v>
      </c>
      <c r="S207" s="71" t="s">
        <v>1185</v>
      </c>
      <c r="T207" s="70">
        <v>80</v>
      </c>
      <c r="U207" s="69">
        <v>4777</v>
      </c>
      <c r="V207" s="73">
        <v>382160</v>
      </c>
      <c r="W207" s="73">
        <v>428019.20000000001</v>
      </c>
      <c r="X207" s="70" t="s">
        <v>2445</v>
      </c>
      <c r="Y207" s="70">
        <v>2016</v>
      </c>
      <c r="Z207" s="70"/>
    </row>
    <row r="208" spans="3:26" s="44" customFormat="1" ht="180" customHeight="1" x14ac:dyDescent="0.25">
      <c r="C208" s="202" t="s">
        <v>1496</v>
      </c>
      <c r="D208" s="59" t="s">
        <v>501</v>
      </c>
      <c r="E208" s="130" t="s">
        <v>1186</v>
      </c>
      <c r="F208" s="59" t="s">
        <v>1187</v>
      </c>
      <c r="G208" s="59" t="s">
        <v>1188</v>
      </c>
      <c r="H208" s="59" t="s">
        <v>1189</v>
      </c>
      <c r="I208" s="59" t="s">
        <v>201</v>
      </c>
      <c r="J208" s="67">
        <v>0.82</v>
      </c>
      <c r="K208" s="59">
        <v>750000000</v>
      </c>
      <c r="L208" s="59" t="s">
        <v>506</v>
      </c>
      <c r="M208" s="59" t="s">
        <v>1183</v>
      </c>
      <c r="N208" s="68" t="s">
        <v>508</v>
      </c>
      <c r="O208" s="59" t="s">
        <v>222</v>
      </c>
      <c r="P208" s="59" t="s">
        <v>1184</v>
      </c>
      <c r="Q208" s="59" t="s">
        <v>510</v>
      </c>
      <c r="R208" s="59">
        <v>715</v>
      </c>
      <c r="S208" s="71" t="s">
        <v>1185</v>
      </c>
      <c r="T208" s="70">
        <v>80</v>
      </c>
      <c r="U208" s="69">
        <v>31526</v>
      </c>
      <c r="V208" s="73">
        <v>0</v>
      </c>
      <c r="W208" s="73">
        <v>0</v>
      </c>
      <c r="X208" s="70" t="s">
        <v>512</v>
      </c>
      <c r="Y208" s="70">
        <v>2016</v>
      </c>
      <c r="Z208" s="59" t="s">
        <v>1841</v>
      </c>
    </row>
    <row r="209" spans="3:26" s="44" customFormat="1" ht="180" customHeight="1" x14ac:dyDescent="0.25">
      <c r="C209" s="202" t="s">
        <v>1923</v>
      </c>
      <c r="D209" s="59" t="s">
        <v>501</v>
      </c>
      <c r="E209" s="130" t="s">
        <v>1186</v>
      </c>
      <c r="F209" s="59" t="s">
        <v>1187</v>
      </c>
      <c r="G209" s="59" t="s">
        <v>1188</v>
      </c>
      <c r="H209" s="59" t="s">
        <v>1189</v>
      </c>
      <c r="I209" s="59" t="s">
        <v>201</v>
      </c>
      <c r="J209" s="67">
        <v>0</v>
      </c>
      <c r="K209" s="59">
        <v>750000000</v>
      </c>
      <c r="L209" s="59" t="s">
        <v>506</v>
      </c>
      <c r="M209" s="59" t="s">
        <v>1920</v>
      </c>
      <c r="N209" s="68" t="s">
        <v>508</v>
      </c>
      <c r="O209" s="59" t="s">
        <v>222</v>
      </c>
      <c r="P209" s="59" t="s">
        <v>1921</v>
      </c>
      <c r="Q209" s="59" t="s">
        <v>1235</v>
      </c>
      <c r="R209" s="59">
        <v>715</v>
      </c>
      <c r="S209" s="71" t="s">
        <v>1185</v>
      </c>
      <c r="T209" s="70">
        <v>80</v>
      </c>
      <c r="U209" s="69">
        <v>31526</v>
      </c>
      <c r="V209" s="73">
        <v>0</v>
      </c>
      <c r="W209" s="73">
        <v>0</v>
      </c>
      <c r="X209" s="70"/>
      <c r="Y209" s="70">
        <v>2016</v>
      </c>
      <c r="Z209" s="59">
        <v>14</v>
      </c>
    </row>
    <row r="210" spans="3:26" s="44" customFormat="1" ht="180" customHeight="1" x14ac:dyDescent="0.25">
      <c r="C210" s="202" t="s">
        <v>2103</v>
      </c>
      <c r="D210" s="59" t="s">
        <v>501</v>
      </c>
      <c r="E210" s="130" t="s">
        <v>1186</v>
      </c>
      <c r="F210" s="59" t="s">
        <v>1187</v>
      </c>
      <c r="G210" s="59" t="s">
        <v>1188</v>
      </c>
      <c r="H210" s="59" t="s">
        <v>1189</v>
      </c>
      <c r="I210" s="59" t="s">
        <v>201</v>
      </c>
      <c r="J210" s="67">
        <v>0</v>
      </c>
      <c r="K210" s="59">
        <v>750000000</v>
      </c>
      <c r="L210" s="59" t="s">
        <v>506</v>
      </c>
      <c r="M210" s="59" t="s">
        <v>1920</v>
      </c>
      <c r="N210" s="68" t="s">
        <v>508</v>
      </c>
      <c r="O210" s="59" t="s">
        <v>222</v>
      </c>
      <c r="P210" s="59" t="s">
        <v>1184</v>
      </c>
      <c r="Q210" s="59" t="s">
        <v>1235</v>
      </c>
      <c r="R210" s="59">
        <v>715</v>
      </c>
      <c r="S210" s="71" t="s">
        <v>1185</v>
      </c>
      <c r="T210" s="70">
        <v>80</v>
      </c>
      <c r="U210" s="69">
        <v>31526</v>
      </c>
      <c r="V210" s="73">
        <v>0</v>
      </c>
      <c r="W210" s="73">
        <v>0</v>
      </c>
      <c r="X210" s="70"/>
      <c r="Y210" s="70">
        <v>2016</v>
      </c>
      <c r="Z210" s="70">
        <v>22</v>
      </c>
    </row>
    <row r="211" spans="3:26" s="44" customFormat="1" ht="180" customHeight="1" x14ac:dyDescent="0.25">
      <c r="C211" s="202" t="s">
        <v>2371</v>
      </c>
      <c r="D211" s="59" t="s">
        <v>501</v>
      </c>
      <c r="E211" s="130" t="s">
        <v>1186</v>
      </c>
      <c r="F211" s="59" t="s">
        <v>1187</v>
      </c>
      <c r="G211" s="59" t="s">
        <v>1188</v>
      </c>
      <c r="H211" s="59" t="s">
        <v>1189</v>
      </c>
      <c r="I211" s="59" t="s">
        <v>201</v>
      </c>
      <c r="J211" s="67">
        <v>0</v>
      </c>
      <c r="K211" s="59">
        <v>750000000</v>
      </c>
      <c r="L211" s="59" t="s">
        <v>506</v>
      </c>
      <c r="M211" s="59" t="s">
        <v>1920</v>
      </c>
      <c r="N211" s="68" t="s">
        <v>508</v>
      </c>
      <c r="O211" s="59" t="s">
        <v>222</v>
      </c>
      <c r="P211" s="59" t="s">
        <v>1184</v>
      </c>
      <c r="Q211" s="59" t="s">
        <v>1235</v>
      </c>
      <c r="R211" s="59">
        <v>715</v>
      </c>
      <c r="S211" s="71" t="s">
        <v>1185</v>
      </c>
      <c r="T211" s="70">
        <v>80</v>
      </c>
      <c r="U211" s="69">
        <v>31526</v>
      </c>
      <c r="V211" s="73">
        <v>0</v>
      </c>
      <c r="W211" s="73">
        <v>0</v>
      </c>
      <c r="X211" s="70" t="s">
        <v>2369</v>
      </c>
      <c r="Y211" s="70">
        <v>2016</v>
      </c>
      <c r="Z211" s="70" t="s">
        <v>2444</v>
      </c>
    </row>
    <row r="212" spans="3:26" s="44" customFormat="1" ht="180" customHeight="1" x14ac:dyDescent="0.25">
      <c r="C212" s="202" t="s">
        <v>2448</v>
      </c>
      <c r="D212" s="59" t="s">
        <v>501</v>
      </c>
      <c r="E212" s="130" t="s">
        <v>1186</v>
      </c>
      <c r="F212" s="59" t="s">
        <v>1187</v>
      </c>
      <c r="G212" s="59" t="s">
        <v>1188</v>
      </c>
      <c r="H212" s="59" t="s">
        <v>1189</v>
      </c>
      <c r="I212" s="59" t="s">
        <v>201</v>
      </c>
      <c r="J212" s="67">
        <v>0</v>
      </c>
      <c r="K212" s="59">
        <v>750000000</v>
      </c>
      <c r="L212" s="59" t="s">
        <v>506</v>
      </c>
      <c r="M212" s="59" t="s">
        <v>2447</v>
      </c>
      <c r="N212" s="68" t="s">
        <v>508</v>
      </c>
      <c r="O212" s="59" t="s">
        <v>222</v>
      </c>
      <c r="P212" s="59" t="s">
        <v>396</v>
      </c>
      <c r="Q212" s="59" t="s">
        <v>1235</v>
      </c>
      <c r="R212" s="59">
        <v>715</v>
      </c>
      <c r="S212" s="71" t="s">
        <v>1185</v>
      </c>
      <c r="T212" s="70">
        <v>80</v>
      </c>
      <c r="U212" s="69">
        <v>31526</v>
      </c>
      <c r="V212" s="73">
        <v>0</v>
      </c>
      <c r="W212" s="73">
        <v>0</v>
      </c>
      <c r="X212" s="70" t="s">
        <v>2445</v>
      </c>
      <c r="Y212" s="70">
        <v>2016</v>
      </c>
      <c r="Z212" s="70">
        <v>11.22</v>
      </c>
    </row>
    <row r="213" spans="3:26" s="44" customFormat="1" ht="180" customHeight="1" x14ac:dyDescent="0.25">
      <c r="C213" s="202" t="s">
        <v>2462</v>
      </c>
      <c r="D213" s="59" t="s">
        <v>501</v>
      </c>
      <c r="E213" s="130" t="s">
        <v>1186</v>
      </c>
      <c r="F213" s="59" t="s">
        <v>1187</v>
      </c>
      <c r="G213" s="59" t="s">
        <v>1188</v>
      </c>
      <c r="H213" s="59" t="s">
        <v>1189</v>
      </c>
      <c r="I213" s="59" t="s">
        <v>201</v>
      </c>
      <c r="J213" s="67">
        <v>0</v>
      </c>
      <c r="K213" s="59">
        <v>750000000</v>
      </c>
      <c r="L213" s="59" t="s">
        <v>506</v>
      </c>
      <c r="M213" s="59" t="s">
        <v>1921</v>
      </c>
      <c r="N213" s="68" t="s">
        <v>508</v>
      </c>
      <c r="O213" s="59" t="s">
        <v>222</v>
      </c>
      <c r="P213" s="59" t="s">
        <v>396</v>
      </c>
      <c r="Q213" s="59" t="s">
        <v>1235</v>
      </c>
      <c r="R213" s="59">
        <v>715</v>
      </c>
      <c r="S213" s="71" t="s">
        <v>1185</v>
      </c>
      <c r="T213" s="70">
        <v>80</v>
      </c>
      <c r="U213" s="69">
        <v>31526</v>
      </c>
      <c r="V213" s="73">
        <v>2522080</v>
      </c>
      <c r="W213" s="73">
        <v>2824729.6</v>
      </c>
      <c r="X213" s="70"/>
      <c r="Y213" s="70">
        <v>2016</v>
      </c>
      <c r="Z213" s="70"/>
    </row>
    <row r="214" spans="3:26" s="44" customFormat="1" ht="180" customHeight="1" x14ac:dyDescent="0.25">
      <c r="C214" s="202" t="s">
        <v>1497</v>
      </c>
      <c r="D214" s="59" t="s">
        <v>501</v>
      </c>
      <c r="E214" s="59" t="s">
        <v>1190</v>
      </c>
      <c r="F214" s="59" t="s">
        <v>1191</v>
      </c>
      <c r="G214" s="59" t="s">
        <v>1192</v>
      </c>
      <c r="H214" s="59"/>
      <c r="I214" s="59" t="s">
        <v>189</v>
      </c>
      <c r="J214" s="67">
        <v>0.6</v>
      </c>
      <c r="K214" s="59">
        <v>750000000</v>
      </c>
      <c r="L214" s="59" t="s">
        <v>506</v>
      </c>
      <c r="M214" s="59" t="s">
        <v>1183</v>
      </c>
      <c r="N214" s="68" t="s">
        <v>508</v>
      </c>
      <c r="O214" s="59" t="s">
        <v>222</v>
      </c>
      <c r="P214" s="59" t="s">
        <v>1184</v>
      </c>
      <c r="Q214" s="59" t="s">
        <v>510</v>
      </c>
      <c r="R214" s="59">
        <v>796</v>
      </c>
      <c r="S214" s="71" t="s">
        <v>511</v>
      </c>
      <c r="T214" s="70">
        <v>80</v>
      </c>
      <c r="U214" s="69">
        <v>4777</v>
      </c>
      <c r="V214" s="73">
        <v>0</v>
      </c>
      <c r="W214" s="73">
        <v>0</v>
      </c>
      <c r="X214" s="70" t="s">
        <v>512</v>
      </c>
      <c r="Y214" s="70">
        <v>2016</v>
      </c>
      <c r="Z214" s="59" t="s">
        <v>1841</v>
      </c>
    </row>
    <row r="215" spans="3:26" s="44" customFormat="1" ht="180" customHeight="1" x14ac:dyDescent="0.25">
      <c r="C215" s="202" t="s">
        <v>2064</v>
      </c>
      <c r="D215" s="59" t="s">
        <v>501</v>
      </c>
      <c r="E215" s="59" t="s">
        <v>1190</v>
      </c>
      <c r="F215" s="59" t="s">
        <v>1191</v>
      </c>
      <c r="G215" s="59" t="s">
        <v>1192</v>
      </c>
      <c r="H215" s="59"/>
      <c r="I215" s="59" t="s">
        <v>189</v>
      </c>
      <c r="J215" s="67">
        <v>0</v>
      </c>
      <c r="K215" s="59">
        <v>750000000</v>
      </c>
      <c r="L215" s="59" t="s">
        <v>506</v>
      </c>
      <c r="M215" s="59" t="s">
        <v>1920</v>
      </c>
      <c r="N215" s="68" t="s">
        <v>508</v>
      </c>
      <c r="O215" s="59" t="s">
        <v>222</v>
      </c>
      <c r="P215" s="59" t="s">
        <v>1921</v>
      </c>
      <c r="Q215" s="59" t="s">
        <v>1235</v>
      </c>
      <c r="R215" s="59">
        <v>796</v>
      </c>
      <c r="S215" s="71" t="s">
        <v>511</v>
      </c>
      <c r="T215" s="70">
        <v>80</v>
      </c>
      <c r="U215" s="69">
        <v>4777</v>
      </c>
      <c r="V215" s="73">
        <v>0</v>
      </c>
      <c r="W215" s="73">
        <v>0</v>
      </c>
      <c r="X215" s="70"/>
      <c r="Y215" s="70">
        <v>2016</v>
      </c>
      <c r="Z215" s="59">
        <v>14</v>
      </c>
    </row>
    <row r="216" spans="3:26" s="44" customFormat="1" ht="180" customHeight="1" x14ac:dyDescent="0.25">
      <c r="C216" s="202" t="s">
        <v>2104</v>
      </c>
      <c r="D216" s="59" t="s">
        <v>501</v>
      </c>
      <c r="E216" s="59" t="s">
        <v>1190</v>
      </c>
      <c r="F216" s="59" t="s">
        <v>1191</v>
      </c>
      <c r="G216" s="59" t="s">
        <v>1192</v>
      </c>
      <c r="H216" s="59"/>
      <c r="I216" s="59" t="s">
        <v>189</v>
      </c>
      <c r="J216" s="67">
        <v>0</v>
      </c>
      <c r="K216" s="59">
        <v>750000000</v>
      </c>
      <c r="L216" s="59" t="s">
        <v>506</v>
      </c>
      <c r="M216" s="59" t="s">
        <v>1920</v>
      </c>
      <c r="N216" s="68" t="s">
        <v>508</v>
      </c>
      <c r="O216" s="59" t="s">
        <v>222</v>
      </c>
      <c r="P216" s="59" t="s">
        <v>1184</v>
      </c>
      <c r="Q216" s="59" t="s">
        <v>1235</v>
      </c>
      <c r="R216" s="59">
        <v>796</v>
      </c>
      <c r="S216" s="71" t="s">
        <v>511</v>
      </c>
      <c r="T216" s="70">
        <v>80</v>
      </c>
      <c r="U216" s="69">
        <v>4777</v>
      </c>
      <c r="V216" s="73">
        <v>0</v>
      </c>
      <c r="W216" s="73">
        <v>0</v>
      </c>
      <c r="X216" s="70"/>
      <c r="Y216" s="70">
        <v>2016</v>
      </c>
      <c r="Z216" s="70">
        <v>22</v>
      </c>
    </row>
    <row r="217" spans="3:26" s="44" customFormat="1" ht="180" customHeight="1" x14ac:dyDescent="0.25">
      <c r="C217" s="202" t="s">
        <v>2372</v>
      </c>
      <c r="D217" s="59" t="s">
        <v>501</v>
      </c>
      <c r="E217" s="59" t="s">
        <v>1190</v>
      </c>
      <c r="F217" s="59" t="s">
        <v>1191</v>
      </c>
      <c r="G217" s="59" t="s">
        <v>1192</v>
      </c>
      <c r="H217" s="59"/>
      <c r="I217" s="59" t="s">
        <v>189</v>
      </c>
      <c r="J217" s="67">
        <v>0</v>
      </c>
      <c r="K217" s="59">
        <v>750000000</v>
      </c>
      <c r="L217" s="59" t="s">
        <v>506</v>
      </c>
      <c r="M217" s="59" t="s">
        <v>1920</v>
      </c>
      <c r="N217" s="68" t="s">
        <v>508</v>
      </c>
      <c r="O217" s="59" t="s">
        <v>222</v>
      </c>
      <c r="P217" s="59" t="s">
        <v>1184</v>
      </c>
      <c r="Q217" s="59" t="s">
        <v>1235</v>
      </c>
      <c r="R217" s="59">
        <v>796</v>
      </c>
      <c r="S217" s="71" t="s">
        <v>511</v>
      </c>
      <c r="T217" s="70">
        <v>80</v>
      </c>
      <c r="U217" s="69">
        <v>4777</v>
      </c>
      <c r="V217" s="73">
        <v>0</v>
      </c>
      <c r="W217" s="73">
        <v>0</v>
      </c>
      <c r="X217" s="70" t="s">
        <v>2369</v>
      </c>
      <c r="Y217" s="70">
        <v>2016</v>
      </c>
      <c r="Z217" s="70" t="s">
        <v>2444</v>
      </c>
    </row>
    <row r="218" spans="3:26" s="44" customFormat="1" ht="180" customHeight="1" x14ac:dyDescent="0.25">
      <c r="C218" s="202" t="s">
        <v>2449</v>
      </c>
      <c r="D218" s="59" t="s">
        <v>501</v>
      </c>
      <c r="E218" s="59" t="s">
        <v>1190</v>
      </c>
      <c r="F218" s="59" t="s">
        <v>1191</v>
      </c>
      <c r="G218" s="59" t="s">
        <v>1192</v>
      </c>
      <c r="H218" s="59"/>
      <c r="I218" s="59" t="s">
        <v>189</v>
      </c>
      <c r="J218" s="67">
        <v>0</v>
      </c>
      <c r="K218" s="59">
        <v>750000000</v>
      </c>
      <c r="L218" s="59" t="s">
        <v>506</v>
      </c>
      <c r="M218" s="59" t="s">
        <v>1921</v>
      </c>
      <c r="N218" s="68" t="s">
        <v>508</v>
      </c>
      <c r="O218" s="59" t="s">
        <v>222</v>
      </c>
      <c r="P218" s="59" t="s">
        <v>396</v>
      </c>
      <c r="Q218" s="59" t="s">
        <v>1235</v>
      </c>
      <c r="R218" s="59">
        <v>796</v>
      </c>
      <c r="S218" s="71" t="s">
        <v>511</v>
      </c>
      <c r="T218" s="70">
        <v>80</v>
      </c>
      <c r="U218" s="69">
        <v>4777</v>
      </c>
      <c r="V218" s="73">
        <v>382160</v>
      </c>
      <c r="W218" s="73">
        <v>428019.20000000001</v>
      </c>
      <c r="X218" s="70" t="s">
        <v>2445</v>
      </c>
      <c r="Y218" s="70">
        <v>2016</v>
      </c>
      <c r="Z218" s="70"/>
    </row>
    <row r="219" spans="3:26" s="44" customFormat="1" ht="180" customHeight="1" x14ac:dyDescent="0.25">
      <c r="C219" s="202" t="s">
        <v>1498</v>
      </c>
      <c r="D219" s="59" t="s">
        <v>501</v>
      </c>
      <c r="E219" s="59" t="s">
        <v>1193</v>
      </c>
      <c r="F219" s="59" t="s">
        <v>1194</v>
      </c>
      <c r="G219" s="59" t="s">
        <v>1195</v>
      </c>
      <c r="H219" s="59" t="s">
        <v>1196</v>
      </c>
      <c r="I219" s="59" t="s">
        <v>189</v>
      </c>
      <c r="J219" s="67">
        <v>0.9</v>
      </c>
      <c r="K219" s="59">
        <v>750000000</v>
      </c>
      <c r="L219" s="59" t="s">
        <v>506</v>
      </c>
      <c r="M219" s="59" t="s">
        <v>1183</v>
      </c>
      <c r="N219" s="68" t="s">
        <v>508</v>
      </c>
      <c r="O219" s="59" t="s">
        <v>222</v>
      </c>
      <c r="P219" s="59" t="s">
        <v>1184</v>
      </c>
      <c r="Q219" s="59" t="s">
        <v>510</v>
      </c>
      <c r="R219" s="59">
        <v>796</v>
      </c>
      <c r="S219" s="71" t="s">
        <v>511</v>
      </c>
      <c r="T219" s="70">
        <v>80</v>
      </c>
      <c r="U219" s="69">
        <v>2866</v>
      </c>
      <c r="V219" s="73">
        <v>0</v>
      </c>
      <c r="W219" s="73">
        <v>0</v>
      </c>
      <c r="X219" s="70" t="s">
        <v>512</v>
      </c>
      <c r="Y219" s="70">
        <v>2016</v>
      </c>
      <c r="Z219" s="59" t="s">
        <v>1841</v>
      </c>
    </row>
    <row r="220" spans="3:26" s="44" customFormat="1" ht="180" customHeight="1" x14ac:dyDescent="0.25">
      <c r="C220" s="202" t="s">
        <v>1924</v>
      </c>
      <c r="D220" s="59" t="s">
        <v>501</v>
      </c>
      <c r="E220" s="59" t="s">
        <v>1193</v>
      </c>
      <c r="F220" s="59" t="s">
        <v>1194</v>
      </c>
      <c r="G220" s="59" t="s">
        <v>1195</v>
      </c>
      <c r="H220" s="59" t="s">
        <v>1196</v>
      </c>
      <c r="I220" s="59" t="s">
        <v>189</v>
      </c>
      <c r="J220" s="67">
        <v>0</v>
      </c>
      <c r="K220" s="59">
        <v>750000000</v>
      </c>
      <c r="L220" s="59" t="s">
        <v>506</v>
      </c>
      <c r="M220" s="59" t="s">
        <v>1920</v>
      </c>
      <c r="N220" s="68" t="s">
        <v>508</v>
      </c>
      <c r="O220" s="59" t="s">
        <v>222</v>
      </c>
      <c r="P220" s="59" t="s">
        <v>1921</v>
      </c>
      <c r="Q220" s="59" t="s">
        <v>1235</v>
      </c>
      <c r="R220" s="59">
        <v>796</v>
      </c>
      <c r="S220" s="71" t="s">
        <v>511</v>
      </c>
      <c r="T220" s="70">
        <v>80</v>
      </c>
      <c r="U220" s="69">
        <v>2866</v>
      </c>
      <c r="V220" s="73">
        <v>0</v>
      </c>
      <c r="W220" s="73">
        <v>0</v>
      </c>
      <c r="X220" s="70"/>
      <c r="Y220" s="70">
        <v>2016</v>
      </c>
      <c r="Z220" s="59">
        <v>14</v>
      </c>
    </row>
    <row r="221" spans="3:26" s="44" customFormat="1" ht="180" customHeight="1" x14ac:dyDescent="0.25">
      <c r="C221" s="202" t="s">
        <v>2105</v>
      </c>
      <c r="D221" s="59" t="s">
        <v>501</v>
      </c>
      <c r="E221" s="59" t="s">
        <v>1193</v>
      </c>
      <c r="F221" s="59" t="s">
        <v>1194</v>
      </c>
      <c r="G221" s="59" t="s">
        <v>1195</v>
      </c>
      <c r="H221" s="59" t="s">
        <v>1196</v>
      </c>
      <c r="I221" s="59" t="s">
        <v>189</v>
      </c>
      <c r="J221" s="67">
        <v>0</v>
      </c>
      <c r="K221" s="59">
        <v>750000000</v>
      </c>
      <c r="L221" s="59" t="s">
        <v>506</v>
      </c>
      <c r="M221" s="59" t="s">
        <v>1920</v>
      </c>
      <c r="N221" s="68" t="s">
        <v>508</v>
      </c>
      <c r="O221" s="59" t="s">
        <v>222</v>
      </c>
      <c r="P221" s="59" t="s">
        <v>1184</v>
      </c>
      <c r="Q221" s="59" t="s">
        <v>1235</v>
      </c>
      <c r="R221" s="59">
        <v>796</v>
      </c>
      <c r="S221" s="71" t="s">
        <v>511</v>
      </c>
      <c r="T221" s="70">
        <v>80</v>
      </c>
      <c r="U221" s="69">
        <v>2866</v>
      </c>
      <c r="V221" s="73">
        <v>0</v>
      </c>
      <c r="W221" s="73">
        <v>0</v>
      </c>
      <c r="X221" s="70"/>
      <c r="Y221" s="70">
        <v>2016</v>
      </c>
      <c r="Z221" s="70">
        <v>22</v>
      </c>
    </row>
    <row r="222" spans="3:26" s="44" customFormat="1" ht="180" customHeight="1" x14ac:dyDescent="0.25">
      <c r="C222" s="202" t="s">
        <v>2373</v>
      </c>
      <c r="D222" s="475" t="s">
        <v>501</v>
      </c>
      <c r="E222" s="475" t="s">
        <v>1193</v>
      </c>
      <c r="F222" s="475" t="s">
        <v>1194</v>
      </c>
      <c r="G222" s="475" t="s">
        <v>1195</v>
      </c>
      <c r="H222" s="475" t="s">
        <v>1196</v>
      </c>
      <c r="I222" s="475" t="s">
        <v>189</v>
      </c>
      <c r="J222" s="476">
        <v>0</v>
      </c>
      <c r="K222" s="475">
        <v>750000000</v>
      </c>
      <c r="L222" s="475" t="s">
        <v>506</v>
      </c>
      <c r="M222" s="475" t="s">
        <v>1920</v>
      </c>
      <c r="N222" s="477" t="s">
        <v>508</v>
      </c>
      <c r="O222" s="475" t="s">
        <v>222</v>
      </c>
      <c r="P222" s="475" t="s">
        <v>1184</v>
      </c>
      <c r="Q222" s="475" t="s">
        <v>1235</v>
      </c>
      <c r="R222" s="475">
        <v>796</v>
      </c>
      <c r="S222" s="478" t="s">
        <v>511</v>
      </c>
      <c r="T222" s="479">
        <v>80</v>
      </c>
      <c r="U222" s="480">
        <v>2866</v>
      </c>
      <c r="V222" s="481">
        <v>0</v>
      </c>
      <c r="W222" s="481">
        <v>0</v>
      </c>
      <c r="X222" s="479" t="s">
        <v>2369</v>
      </c>
      <c r="Y222" s="479">
        <v>2016</v>
      </c>
      <c r="Z222" s="479" t="s">
        <v>2444</v>
      </c>
    </row>
    <row r="223" spans="3:26" s="44" customFormat="1" ht="180" customHeight="1" x14ac:dyDescent="0.25">
      <c r="C223" s="202" t="s">
        <v>2450</v>
      </c>
      <c r="D223" s="475" t="s">
        <v>501</v>
      </c>
      <c r="E223" s="475" t="s">
        <v>1193</v>
      </c>
      <c r="F223" s="475" t="s">
        <v>1194</v>
      </c>
      <c r="G223" s="475" t="s">
        <v>1195</v>
      </c>
      <c r="H223" s="475" t="s">
        <v>1196</v>
      </c>
      <c r="I223" s="475" t="s">
        <v>189</v>
      </c>
      <c r="J223" s="476">
        <v>0</v>
      </c>
      <c r="K223" s="475">
        <v>750000000</v>
      </c>
      <c r="L223" s="475" t="s">
        <v>506</v>
      </c>
      <c r="M223" s="475" t="s">
        <v>1921</v>
      </c>
      <c r="N223" s="477" t="s">
        <v>508</v>
      </c>
      <c r="O223" s="475" t="s">
        <v>222</v>
      </c>
      <c r="P223" s="475" t="s">
        <v>396</v>
      </c>
      <c r="Q223" s="475" t="s">
        <v>1235</v>
      </c>
      <c r="R223" s="475">
        <v>796</v>
      </c>
      <c r="S223" s="478" t="s">
        <v>511</v>
      </c>
      <c r="T223" s="479">
        <v>80</v>
      </c>
      <c r="U223" s="480">
        <v>2866</v>
      </c>
      <c r="V223" s="481">
        <v>229280</v>
      </c>
      <c r="W223" s="481">
        <v>256793.60000000001</v>
      </c>
      <c r="X223" s="479" t="s">
        <v>2445</v>
      </c>
      <c r="Y223" s="479">
        <v>2016</v>
      </c>
      <c r="Z223" s="479"/>
    </row>
    <row r="224" spans="3:26" s="44" customFormat="1" ht="180" customHeight="1" x14ac:dyDescent="0.25">
      <c r="C224" s="202" t="s">
        <v>1499</v>
      </c>
      <c r="D224" s="59" t="s">
        <v>501</v>
      </c>
      <c r="E224" s="59" t="s">
        <v>1197</v>
      </c>
      <c r="F224" s="59" t="s">
        <v>1198</v>
      </c>
      <c r="G224" s="59" t="s">
        <v>1199</v>
      </c>
      <c r="H224" s="59"/>
      <c r="I224" s="59" t="s">
        <v>189</v>
      </c>
      <c r="J224" s="67">
        <v>0.87</v>
      </c>
      <c r="K224" s="59">
        <v>750000000</v>
      </c>
      <c r="L224" s="59" t="s">
        <v>506</v>
      </c>
      <c r="M224" s="59" t="s">
        <v>1183</v>
      </c>
      <c r="N224" s="68" t="s">
        <v>508</v>
      </c>
      <c r="O224" s="59" t="s">
        <v>222</v>
      </c>
      <c r="P224" s="59" t="s">
        <v>1184</v>
      </c>
      <c r="Q224" s="59" t="s">
        <v>510</v>
      </c>
      <c r="R224" s="59">
        <v>796</v>
      </c>
      <c r="S224" s="71" t="s">
        <v>511</v>
      </c>
      <c r="T224" s="70">
        <v>80</v>
      </c>
      <c r="U224" s="69">
        <v>2866</v>
      </c>
      <c r="V224" s="73">
        <v>0</v>
      </c>
      <c r="W224" s="73">
        <v>0</v>
      </c>
      <c r="X224" s="70" t="s">
        <v>512</v>
      </c>
      <c r="Y224" s="70">
        <v>2016</v>
      </c>
      <c r="Z224" s="59" t="s">
        <v>1841</v>
      </c>
    </row>
    <row r="225" spans="3:26" s="44" customFormat="1" ht="180" customHeight="1" x14ac:dyDescent="0.25">
      <c r="C225" s="202" t="s">
        <v>1925</v>
      </c>
      <c r="D225" s="59" t="s">
        <v>501</v>
      </c>
      <c r="E225" s="59" t="s">
        <v>1197</v>
      </c>
      <c r="F225" s="59" t="s">
        <v>1198</v>
      </c>
      <c r="G225" s="59" t="s">
        <v>1199</v>
      </c>
      <c r="H225" s="59"/>
      <c r="I225" s="59" t="s">
        <v>189</v>
      </c>
      <c r="J225" s="67">
        <v>0</v>
      </c>
      <c r="K225" s="59">
        <v>750000000</v>
      </c>
      <c r="L225" s="59" t="s">
        <v>506</v>
      </c>
      <c r="M225" s="59" t="s">
        <v>1920</v>
      </c>
      <c r="N225" s="68" t="s">
        <v>508</v>
      </c>
      <c r="O225" s="59" t="s">
        <v>222</v>
      </c>
      <c r="P225" s="59" t="s">
        <v>1921</v>
      </c>
      <c r="Q225" s="59" t="s">
        <v>1235</v>
      </c>
      <c r="R225" s="59">
        <v>796</v>
      </c>
      <c r="S225" s="71" t="s">
        <v>511</v>
      </c>
      <c r="T225" s="70">
        <v>80</v>
      </c>
      <c r="U225" s="69">
        <v>2866</v>
      </c>
      <c r="V225" s="73">
        <v>0</v>
      </c>
      <c r="W225" s="73">
        <v>0</v>
      </c>
      <c r="X225" s="70"/>
      <c r="Y225" s="70">
        <v>2016</v>
      </c>
      <c r="Z225" s="59">
        <v>14</v>
      </c>
    </row>
    <row r="226" spans="3:26" s="44" customFormat="1" ht="180" customHeight="1" x14ac:dyDescent="0.25">
      <c r="C226" s="202" t="s">
        <v>2106</v>
      </c>
      <c r="D226" s="59" t="s">
        <v>501</v>
      </c>
      <c r="E226" s="59" t="s">
        <v>1197</v>
      </c>
      <c r="F226" s="59" t="s">
        <v>1198</v>
      </c>
      <c r="G226" s="59" t="s">
        <v>1199</v>
      </c>
      <c r="H226" s="59"/>
      <c r="I226" s="59" t="s">
        <v>189</v>
      </c>
      <c r="J226" s="67">
        <v>0</v>
      </c>
      <c r="K226" s="59">
        <v>750000000</v>
      </c>
      <c r="L226" s="59" t="s">
        <v>506</v>
      </c>
      <c r="M226" s="59" t="s">
        <v>1920</v>
      </c>
      <c r="N226" s="68" t="s">
        <v>508</v>
      </c>
      <c r="O226" s="59" t="s">
        <v>222</v>
      </c>
      <c r="P226" s="59" t="s">
        <v>1184</v>
      </c>
      <c r="Q226" s="59" t="s">
        <v>1235</v>
      </c>
      <c r="R226" s="59">
        <v>796</v>
      </c>
      <c r="S226" s="71" t="s">
        <v>511</v>
      </c>
      <c r="T226" s="70">
        <v>80</v>
      </c>
      <c r="U226" s="69">
        <v>2866</v>
      </c>
      <c r="V226" s="73">
        <v>0</v>
      </c>
      <c r="W226" s="73">
        <v>0</v>
      </c>
      <c r="X226" s="70"/>
      <c r="Y226" s="70">
        <v>2016</v>
      </c>
      <c r="Z226" s="70">
        <v>22</v>
      </c>
    </row>
    <row r="227" spans="3:26" s="44" customFormat="1" ht="180" customHeight="1" x14ac:dyDescent="0.25">
      <c r="C227" s="202" t="s">
        <v>2374</v>
      </c>
      <c r="D227" s="59" t="s">
        <v>501</v>
      </c>
      <c r="E227" s="59" t="s">
        <v>1197</v>
      </c>
      <c r="F227" s="59" t="s">
        <v>1198</v>
      </c>
      <c r="G227" s="59" t="s">
        <v>1199</v>
      </c>
      <c r="H227" s="59"/>
      <c r="I227" s="59" t="s">
        <v>189</v>
      </c>
      <c r="J227" s="67">
        <v>0</v>
      </c>
      <c r="K227" s="59">
        <v>750000000</v>
      </c>
      <c r="L227" s="59" t="s">
        <v>506</v>
      </c>
      <c r="M227" s="59" t="s">
        <v>1920</v>
      </c>
      <c r="N227" s="68" t="s">
        <v>508</v>
      </c>
      <c r="O227" s="59" t="s">
        <v>222</v>
      </c>
      <c r="P227" s="59" t="s">
        <v>1184</v>
      </c>
      <c r="Q227" s="59" t="s">
        <v>1235</v>
      </c>
      <c r="R227" s="59">
        <v>796</v>
      </c>
      <c r="S227" s="71" t="s">
        <v>511</v>
      </c>
      <c r="T227" s="70">
        <v>80</v>
      </c>
      <c r="U227" s="69">
        <v>2866</v>
      </c>
      <c r="V227" s="73">
        <v>0</v>
      </c>
      <c r="W227" s="73">
        <v>0</v>
      </c>
      <c r="X227" s="70" t="s">
        <v>2369</v>
      </c>
      <c r="Y227" s="70">
        <v>2016</v>
      </c>
      <c r="Z227" s="70" t="s">
        <v>2444</v>
      </c>
    </row>
    <row r="228" spans="3:26" s="44" customFormat="1" ht="180" customHeight="1" x14ac:dyDescent="0.25">
      <c r="C228" s="202" t="s">
        <v>2451</v>
      </c>
      <c r="D228" s="59" t="s">
        <v>501</v>
      </c>
      <c r="E228" s="59" t="s">
        <v>1197</v>
      </c>
      <c r="F228" s="59" t="s">
        <v>1198</v>
      </c>
      <c r="G228" s="59" t="s">
        <v>1199</v>
      </c>
      <c r="H228" s="59"/>
      <c r="I228" s="59" t="s">
        <v>189</v>
      </c>
      <c r="J228" s="67">
        <v>0</v>
      </c>
      <c r="K228" s="59">
        <v>750000000</v>
      </c>
      <c r="L228" s="59" t="s">
        <v>506</v>
      </c>
      <c r="M228" s="59" t="s">
        <v>1921</v>
      </c>
      <c r="N228" s="68" t="s">
        <v>508</v>
      </c>
      <c r="O228" s="59" t="s">
        <v>222</v>
      </c>
      <c r="P228" s="59" t="s">
        <v>396</v>
      </c>
      <c r="Q228" s="59" t="s">
        <v>1235</v>
      </c>
      <c r="R228" s="59">
        <v>796</v>
      </c>
      <c r="S228" s="71" t="s">
        <v>511</v>
      </c>
      <c r="T228" s="70">
        <v>80</v>
      </c>
      <c r="U228" s="69">
        <v>2866</v>
      </c>
      <c r="V228" s="73">
        <v>229280</v>
      </c>
      <c r="W228" s="73">
        <v>256793.60000000001</v>
      </c>
      <c r="X228" s="70" t="s">
        <v>2445</v>
      </c>
      <c r="Y228" s="70">
        <v>2016</v>
      </c>
      <c r="Z228" s="70"/>
    </row>
    <row r="229" spans="3:26" s="44" customFormat="1" ht="180" customHeight="1" x14ac:dyDescent="0.25">
      <c r="C229" s="202" t="s">
        <v>1500</v>
      </c>
      <c r="D229" s="59" t="s">
        <v>501</v>
      </c>
      <c r="E229" s="59" t="s">
        <v>1200</v>
      </c>
      <c r="F229" s="59" t="s">
        <v>1201</v>
      </c>
      <c r="G229" s="59" t="s">
        <v>1202</v>
      </c>
      <c r="H229" s="59"/>
      <c r="I229" s="59" t="s">
        <v>201</v>
      </c>
      <c r="J229" s="67">
        <v>0.86</v>
      </c>
      <c r="K229" s="59">
        <v>750000000</v>
      </c>
      <c r="L229" s="59" t="s">
        <v>506</v>
      </c>
      <c r="M229" s="59" t="s">
        <v>1183</v>
      </c>
      <c r="N229" s="68" t="s">
        <v>508</v>
      </c>
      <c r="O229" s="59" t="s">
        <v>222</v>
      </c>
      <c r="P229" s="59" t="s">
        <v>1184</v>
      </c>
      <c r="Q229" s="59" t="s">
        <v>510</v>
      </c>
      <c r="R229" s="59">
        <v>839</v>
      </c>
      <c r="S229" s="71" t="s">
        <v>1203</v>
      </c>
      <c r="T229" s="70">
        <v>80</v>
      </c>
      <c r="U229" s="69">
        <v>31813</v>
      </c>
      <c r="V229" s="73">
        <v>0</v>
      </c>
      <c r="W229" s="73">
        <v>0</v>
      </c>
      <c r="X229" s="70" t="s">
        <v>512</v>
      </c>
      <c r="Y229" s="70">
        <v>2016</v>
      </c>
      <c r="Z229" s="70" t="s">
        <v>1841</v>
      </c>
    </row>
    <row r="230" spans="3:26" s="44" customFormat="1" ht="180" customHeight="1" x14ac:dyDescent="0.25">
      <c r="C230" s="202" t="s">
        <v>1926</v>
      </c>
      <c r="D230" s="59" t="s">
        <v>501</v>
      </c>
      <c r="E230" s="59" t="s">
        <v>1200</v>
      </c>
      <c r="F230" s="59" t="s">
        <v>1201</v>
      </c>
      <c r="G230" s="59" t="s">
        <v>1202</v>
      </c>
      <c r="H230" s="59"/>
      <c r="I230" s="59" t="s">
        <v>201</v>
      </c>
      <c r="J230" s="67">
        <v>0</v>
      </c>
      <c r="K230" s="59">
        <v>750000000</v>
      </c>
      <c r="L230" s="59" t="s">
        <v>506</v>
      </c>
      <c r="M230" s="59" t="s">
        <v>1920</v>
      </c>
      <c r="N230" s="68" t="s">
        <v>508</v>
      </c>
      <c r="O230" s="59" t="s">
        <v>222</v>
      </c>
      <c r="P230" s="59" t="s">
        <v>1921</v>
      </c>
      <c r="Q230" s="59" t="s">
        <v>1235</v>
      </c>
      <c r="R230" s="59">
        <v>839</v>
      </c>
      <c r="S230" s="71" t="s">
        <v>1203</v>
      </c>
      <c r="T230" s="70">
        <v>80</v>
      </c>
      <c r="U230" s="69">
        <v>31813</v>
      </c>
      <c r="V230" s="73">
        <v>0</v>
      </c>
      <c r="W230" s="73">
        <v>0</v>
      </c>
      <c r="X230" s="70"/>
      <c r="Y230" s="70">
        <v>2016</v>
      </c>
      <c r="Z230" s="59">
        <v>14</v>
      </c>
    </row>
    <row r="231" spans="3:26" s="44" customFormat="1" ht="180" customHeight="1" x14ac:dyDescent="0.25">
      <c r="C231" s="202" t="s">
        <v>2107</v>
      </c>
      <c r="D231" s="59" t="s">
        <v>501</v>
      </c>
      <c r="E231" s="59" t="s">
        <v>1200</v>
      </c>
      <c r="F231" s="59" t="s">
        <v>1201</v>
      </c>
      <c r="G231" s="59" t="s">
        <v>1202</v>
      </c>
      <c r="H231" s="59"/>
      <c r="I231" s="59" t="s">
        <v>201</v>
      </c>
      <c r="J231" s="67">
        <v>0</v>
      </c>
      <c r="K231" s="59">
        <v>750000000</v>
      </c>
      <c r="L231" s="59" t="s">
        <v>506</v>
      </c>
      <c r="M231" s="59" t="s">
        <v>1920</v>
      </c>
      <c r="N231" s="68" t="s">
        <v>508</v>
      </c>
      <c r="O231" s="59" t="s">
        <v>222</v>
      </c>
      <c r="P231" s="59" t="s">
        <v>1184</v>
      </c>
      <c r="Q231" s="59" t="s">
        <v>1235</v>
      </c>
      <c r="R231" s="59">
        <v>839</v>
      </c>
      <c r="S231" s="71" t="s">
        <v>1203</v>
      </c>
      <c r="T231" s="70">
        <v>80</v>
      </c>
      <c r="U231" s="69">
        <v>31813</v>
      </c>
      <c r="V231" s="73">
        <v>0</v>
      </c>
      <c r="W231" s="73">
        <v>0</v>
      </c>
      <c r="X231" s="70"/>
      <c r="Y231" s="70">
        <v>2016</v>
      </c>
      <c r="Z231" s="70">
        <v>22</v>
      </c>
    </row>
    <row r="232" spans="3:26" s="44" customFormat="1" ht="180" customHeight="1" x14ac:dyDescent="0.25">
      <c r="C232" s="202" t="s">
        <v>2375</v>
      </c>
      <c r="D232" s="59" t="s">
        <v>501</v>
      </c>
      <c r="E232" s="59" t="s">
        <v>1200</v>
      </c>
      <c r="F232" s="59" t="s">
        <v>1201</v>
      </c>
      <c r="G232" s="59" t="s">
        <v>1202</v>
      </c>
      <c r="H232" s="59"/>
      <c r="I232" s="59" t="s">
        <v>201</v>
      </c>
      <c r="J232" s="67">
        <v>0</v>
      </c>
      <c r="K232" s="59">
        <v>750000000</v>
      </c>
      <c r="L232" s="59" t="s">
        <v>506</v>
      </c>
      <c r="M232" s="59" t="s">
        <v>1920</v>
      </c>
      <c r="N232" s="68" t="s">
        <v>508</v>
      </c>
      <c r="O232" s="59" t="s">
        <v>222</v>
      </c>
      <c r="P232" s="59" t="s">
        <v>1184</v>
      </c>
      <c r="Q232" s="59" t="s">
        <v>1235</v>
      </c>
      <c r="R232" s="59">
        <v>839</v>
      </c>
      <c r="S232" s="71" t="s">
        <v>1203</v>
      </c>
      <c r="T232" s="70">
        <v>80</v>
      </c>
      <c r="U232" s="69">
        <v>31813</v>
      </c>
      <c r="V232" s="73">
        <v>0</v>
      </c>
      <c r="W232" s="73">
        <v>0</v>
      </c>
      <c r="X232" s="70" t="s">
        <v>2369</v>
      </c>
      <c r="Y232" s="70">
        <v>2016</v>
      </c>
      <c r="Z232" s="70" t="s">
        <v>2444</v>
      </c>
    </row>
    <row r="233" spans="3:26" s="44" customFormat="1" ht="180" customHeight="1" x14ac:dyDescent="0.25">
      <c r="C233" s="202" t="s">
        <v>2452</v>
      </c>
      <c r="D233" s="59" t="s">
        <v>501</v>
      </c>
      <c r="E233" s="59" t="s">
        <v>1200</v>
      </c>
      <c r="F233" s="59" t="s">
        <v>1201</v>
      </c>
      <c r="G233" s="59" t="s">
        <v>1202</v>
      </c>
      <c r="H233" s="59"/>
      <c r="I233" s="59" t="s">
        <v>201</v>
      </c>
      <c r="J233" s="67">
        <v>0</v>
      </c>
      <c r="K233" s="59">
        <v>750000000</v>
      </c>
      <c r="L233" s="59" t="s">
        <v>506</v>
      </c>
      <c r="M233" s="59" t="s">
        <v>2447</v>
      </c>
      <c r="N233" s="68" t="s">
        <v>508</v>
      </c>
      <c r="O233" s="59" t="s">
        <v>222</v>
      </c>
      <c r="P233" s="59" t="s">
        <v>396</v>
      </c>
      <c r="Q233" s="59" t="s">
        <v>1235</v>
      </c>
      <c r="R233" s="59">
        <v>839</v>
      </c>
      <c r="S233" s="71" t="s">
        <v>1203</v>
      </c>
      <c r="T233" s="70">
        <v>80</v>
      </c>
      <c r="U233" s="69">
        <v>31813</v>
      </c>
      <c r="V233" s="73">
        <v>0</v>
      </c>
      <c r="W233" s="73">
        <v>0</v>
      </c>
      <c r="X233" s="70" t="s">
        <v>2445</v>
      </c>
      <c r="Y233" s="70">
        <v>2016</v>
      </c>
      <c r="Z233" s="70">
        <v>11.22</v>
      </c>
    </row>
    <row r="234" spans="3:26" s="44" customFormat="1" ht="180" customHeight="1" x14ac:dyDescent="0.25">
      <c r="C234" s="202" t="s">
        <v>2463</v>
      </c>
      <c r="D234" s="59" t="s">
        <v>501</v>
      </c>
      <c r="E234" s="59" t="s">
        <v>1200</v>
      </c>
      <c r="F234" s="59" t="s">
        <v>1201</v>
      </c>
      <c r="G234" s="59" t="s">
        <v>1202</v>
      </c>
      <c r="H234" s="59"/>
      <c r="I234" s="59" t="s">
        <v>201</v>
      </c>
      <c r="J234" s="67">
        <v>0</v>
      </c>
      <c r="K234" s="59">
        <v>750000000</v>
      </c>
      <c r="L234" s="59" t="s">
        <v>506</v>
      </c>
      <c r="M234" s="59" t="s">
        <v>1921</v>
      </c>
      <c r="N234" s="68" t="s">
        <v>508</v>
      </c>
      <c r="O234" s="59" t="s">
        <v>222</v>
      </c>
      <c r="P234" s="59" t="s">
        <v>396</v>
      </c>
      <c r="Q234" s="59" t="s">
        <v>1235</v>
      </c>
      <c r="R234" s="59">
        <v>839</v>
      </c>
      <c r="S234" s="71" t="s">
        <v>1203</v>
      </c>
      <c r="T234" s="70">
        <v>80</v>
      </c>
      <c r="U234" s="69">
        <v>31813</v>
      </c>
      <c r="V234" s="73">
        <v>2545040</v>
      </c>
      <c r="W234" s="73">
        <v>2850444.8</v>
      </c>
      <c r="X234" s="70"/>
      <c r="Y234" s="70">
        <v>2016</v>
      </c>
      <c r="Z234" s="70"/>
    </row>
    <row r="235" spans="3:26" s="44" customFormat="1" ht="180" customHeight="1" x14ac:dyDescent="0.25">
      <c r="C235" s="202" t="s">
        <v>1501</v>
      </c>
      <c r="D235" s="59" t="s">
        <v>501</v>
      </c>
      <c r="E235" s="156" t="s">
        <v>1204</v>
      </c>
      <c r="F235" s="156" t="s">
        <v>1205</v>
      </c>
      <c r="G235" s="156" t="s">
        <v>1206</v>
      </c>
      <c r="H235" s="158" t="s">
        <v>1207</v>
      </c>
      <c r="I235" s="59" t="s">
        <v>189</v>
      </c>
      <c r="J235" s="67">
        <v>0.55000000000000004</v>
      </c>
      <c r="K235" s="59">
        <v>750000000</v>
      </c>
      <c r="L235" s="59" t="s">
        <v>506</v>
      </c>
      <c r="M235" s="59" t="s">
        <v>1183</v>
      </c>
      <c r="N235" s="68" t="s">
        <v>508</v>
      </c>
      <c r="O235" s="89" t="s">
        <v>222</v>
      </c>
      <c r="P235" s="59" t="s">
        <v>1184</v>
      </c>
      <c r="Q235" s="59" t="s">
        <v>510</v>
      </c>
      <c r="R235" s="89">
        <v>796</v>
      </c>
      <c r="S235" s="71" t="s">
        <v>511</v>
      </c>
      <c r="T235" s="71">
        <v>80</v>
      </c>
      <c r="U235" s="69">
        <v>2389</v>
      </c>
      <c r="V235" s="73">
        <v>0</v>
      </c>
      <c r="W235" s="73">
        <v>0</v>
      </c>
      <c r="X235" s="70" t="s">
        <v>512</v>
      </c>
      <c r="Y235" s="70">
        <v>2016</v>
      </c>
      <c r="Z235" s="59" t="s">
        <v>1841</v>
      </c>
    </row>
    <row r="236" spans="3:26" s="44" customFormat="1" ht="180" customHeight="1" x14ac:dyDescent="0.25">
      <c r="C236" s="202" t="s">
        <v>1927</v>
      </c>
      <c r="D236" s="59" t="s">
        <v>501</v>
      </c>
      <c r="E236" s="156" t="s">
        <v>1204</v>
      </c>
      <c r="F236" s="156" t="s">
        <v>1205</v>
      </c>
      <c r="G236" s="156" t="s">
        <v>1206</v>
      </c>
      <c r="H236" s="158" t="s">
        <v>1207</v>
      </c>
      <c r="I236" s="59" t="s">
        <v>189</v>
      </c>
      <c r="J236" s="67">
        <v>0</v>
      </c>
      <c r="K236" s="59">
        <v>750000000</v>
      </c>
      <c r="L236" s="59" t="s">
        <v>506</v>
      </c>
      <c r="M236" s="59" t="s">
        <v>1920</v>
      </c>
      <c r="N236" s="68" t="s">
        <v>508</v>
      </c>
      <c r="O236" s="89" t="s">
        <v>222</v>
      </c>
      <c r="P236" s="59" t="s">
        <v>1921</v>
      </c>
      <c r="Q236" s="59" t="s">
        <v>1235</v>
      </c>
      <c r="R236" s="89">
        <v>796</v>
      </c>
      <c r="S236" s="71" t="s">
        <v>511</v>
      </c>
      <c r="T236" s="71">
        <v>80</v>
      </c>
      <c r="U236" s="69">
        <v>2389</v>
      </c>
      <c r="V236" s="73">
        <v>0</v>
      </c>
      <c r="W236" s="73">
        <v>0</v>
      </c>
      <c r="X236" s="70"/>
      <c r="Y236" s="70">
        <v>2016</v>
      </c>
      <c r="Z236" s="90">
        <v>14</v>
      </c>
    </row>
    <row r="237" spans="3:26" s="44" customFormat="1" ht="180" customHeight="1" x14ac:dyDescent="0.25">
      <c r="C237" s="202" t="s">
        <v>2108</v>
      </c>
      <c r="D237" s="59" t="s">
        <v>501</v>
      </c>
      <c r="E237" s="156" t="s">
        <v>1204</v>
      </c>
      <c r="F237" s="156" t="s">
        <v>1205</v>
      </c>
      <c r="G237" s="156" t="s">
        <v>1206</v>
      </c>
      <c r="H237" s="158" t="s">
        <v>1207</v>
      </c>
      <c r="I237" s="59" t="s">
        <v>189</v>
      </c>
      <c r="J237" s="67">
        <v>0</v>
      </c>
      <c r="K237" s="59">
        <v>750000000</v>
      </c>
      <c r="L237" s="59" t="s">
        <v>506</v>
      </c>
      <c r="M237" s="59" t="s">
        <v>1920</v>
      </c>
      <c r="N237" s="68" t="s">
        <v>508</v>
      </c>
      <c r="O237" s="89" t="s">
        <v>222</v>
      </c>
      <c r="P237" s="59" t="s">
        <v>1184</v>
      </c>
      <c r="Q237" s="59" t="s">
        <v>1235</v>
      </c>
      <c r="R237" s="89">
        <v>796</v>
      </c>
      <c r="S237" s="71" t="s">
        <v>511</v>
      </c>
      <c r="T237" s="71">
        <v>80</v>
      </c>
      <c r="U237" s="69">
        <v>2389</v>
      </c>
      <c r="V237" s="73">
        <v>0</v>
      </c>
      <c r="W237" s="73">
        <v>0</v>
      </c>
      <c r="X237" s="70"/>
      <c r="Y237" s="70">
        <v>2016</v>
      </c>
      <c r="Z237" s="70">
        <v>22</v>
      </c>
    </row>
    <row r="238" spans="3:26" s="44" customFormat="1" ht="180" customHeight="1" x14ac:dyDescent="0.25">
      <c r="C238" s="202" t="s">
        <v>2376</v>
      </c>
      <c r="D238" s="59" t="s">
        <v>501</v>
      </c>
      <c r="E238" s="156" t="s">
        <v>1204</v>
      </c>
      <c r="F238" s="156" t="s">
        <v>1205</v>
      </c>
      <c r="G238" s="156" t="s">
        <v>1206</v>
      </c>
      <c r="H238" s="158" t="s">
        <v>1207</v>
      </c>
      <c r="I238" s="59" t="s">
        <v>189</v>
      </c>
      <c r="J238" s="67">
        <v>0</v>
      </c>
      <c r="K238" s="59">
        <v>750000000</v>
      </c>
      <c r="L238" s="59" t="s">
        <v>506</v>
      </c>
      <c r="M238" s="59" t="s">
        <v>1920</v>
      </c>
      <c r="N238" s="68" t="s">
        <v>508</v>
      </c>
      <c r="O238" s="89" t="s">
        <v>222</v>
      </c>
      <c r="P238" s="59" t="s">
        <v>1184</v>
      </c>
      <c r="Q238" s="59" t="s">
        <v>1235</v>
      </c>
      <c r="R238" s="89">
        <v>796</v>
      </c>
      <c r="S238" s="71" t="s">
        <v>511</v>
      </c>
      <c r="T238" s="71">
        <v>80</v>
      </c>
      <c r="U238" s="69">
        <v>2389</v>
      </c>
      <c r="V238" s="73">
        <v>0</v>
      </c>
      <c r="W238" s="73">
        <v>0</v>
      </c>
      <c r="X238" s="70" t="s">
        <v>2369</v>
      </c>
      <c r="Y238" s="70">
        <v>2016</v>
      </c>
      <c r="Z238" s="70" t="s">
        <v>2444</v>
      </c>
    </row>
    <row r="239" spans="3:26" s="44" customFormat="1" ht="180" customHeight="1" x14ac:dyDescent="0.25">
      <c r="C239" s="202" t="s">
        <v>2453</v>
      </c>
      <c r="D239" s="59" t="s">
        <v>501</v>
      </c>
      <c r="E239" s="156" t="s">
        <v>1204</v>
      </c>
      <c r="F239" s="156" t="s">
        <v>1205</v>
      </c>
      <c r="G239" s="156" t="s">
        <v>1206</v>
      </c>
      <c r="H239" s="158" t="s">
        <v>1207</v>
      </c>
      <c r="I239" s="59" t="s">
        <v>189</v>
      </c>
      <c r="J239" s="67">
        <v>0</v>
      </c>
      <c r="K239" s="59">
        <v>750000000</v>
      </c>
      <c r="L239" s="59" t="s">
        <v>506</v>
      </c>
      <c r="M239" s="59" t="s">
        <v>1921</v>
      </c>
      <c r="N239" s="68" t="s">
        <v>508</v>
      </c>
      <c r="O239" s="89" t="s">
        <v>222</v>
      </c>
      <c r="P239" s="59" t="s">
        <v>396</v>
      </c>
      <c r="Q239" s="59" t="s">
        <v>1235</v>
      </c>
      <c r="R239" s="89">
        <v>796</v>
      </c>
      <c r="S239" s="71" t="s">
        <v>511</v>
      </c>
      <c r="T239" s="71">
        <v>80</v>
      </c>
      <c r="U239" s="69">
        <v>2389</v>
      </c>
      <c r="V239" s="73">
        <v>191120</v>
      </c>
      <c r="W239" s="73">
        <v>214054.39999999999</v>
      </c>
      <c r="X239" s="89" t="s">
        <v>2445</v>
      </c>
      <c r="Y239" s="70">
        <v>2016</v>
      </c>
      <c r="Z239" s="70"/>
    </row>
    <row r="240" spans="3:26" s="44" customFormat="1" ht="180" customHeight="1" x14ac:dyDescent="0.25">
      <c r="C240" s="202" t="s">
        <v>1502</v>
      </c>
      <c r="D240" s="59" t="s">
        <v>501</v>
      </c>
      <c r="E240" s="130" t="s">
        <v>1208</v>
      </c>
      <c r="F240" s="156" t="s">
        <v>1209</v>
      </c>
      <c r="G240" s="90" t="s">
        <v>1210</v>
      </c>
      <c r="H240" s="158" t="s">
        <v>1211</v>
      </c>
      <c r="I240" s="59" t="s">
        <v>189</v>
      </c>
      <c r="J240" s="67">
        <v>0.83199999999999996</v>
      </c>
      <c r="K240" s="59">
        <v>750000000</v>
      </c>
      <c r="L240" s="59" t="s">
        <v>506</v>
      </c>
      <c r="M240" s="59" t="s">
        <v>1183</v>
      </c>
      <c r="N240" s="68" t="s">
        <v>508</v>
      </c>
      <c r="O240" s="89" t="s">
        <v>222</v>
      </c>
      <c r="P240" s="59" t="s">
        <v>1184</v>
      </c>
      <c r="Q240" s="59" t="s">
        <v>510</v>
      </c>
      <c r="R240" s="89">
        <v>796</v>
      </c>
      <c r="S240" s="71" t="s">
        <v>511</v>
      </c>
      <c r="T240" s="71">
        <v>80</v>
      </c>
      <c r="U240" s="69">
        <v>4777</v>
      </c>
      <c r="V240" s="73">
        <v>0</v>
      </c>
      <c r="W240" s="73">
        <v>0</v>
      </c>
      <c r="X240" s="89" t="s">
        <v>512</v>
      </c>
      <c r="Y240" s="70">
        <v>2016</v>
      </c>
      <c r="Z240" s="59" t="s">
        <v>1841</v>
      </c>
    </row>
    <row r="241" spans="3:26" s="44" customFormat="1" ht="180" customHeight="1" x14ac:dyDescent="0.25">
      <c r="C241" s="202" t="s">
        <v>1928</v>
      </c>
      <c r="D241" s="59" t="s">
        <v>501</v>
      </c>
      <c r="E241" s="130" t="s">
        <v>1208</v>
      </c>
      <c r="F241" s="156" t="s">
        <v>1209</v>
      </c>
      <c r="G241" s="90" t="s">
        <v>1210</v>
      </c>
      <c r="H241" s="158" t="s">
        <v>1211</v>
      </c>
      <c r="I241" s="59" t="s">
        <v>189</v>
      </c>
      <c r="J241" s="67">
        <v>0</v>
      </c>
      <c r="K241" s="59">
        <v>750000000</v>
      </c>
      <c r="L241" s="59" t="s">
        <v>506</v>
      </c>
      <c r="M241" s="59" t="s">
        <v>1920</v>
      </c>
      <c r="N241" s="68" t="s">
        <v>508</v>
      </c>
      <c r="O241" s="89" t="s">
        <v>222</v>
      </c>
      <c r="P241" s="59" t="s">
        <v>1921</v>
      </c>
      <c r="Q241" s="59" t="s">
        <v>1235</v>
      </c>
      <c r="R241" s="89">
        <v>796</v>
      </c>
      <c r="S241" s="71" t="s">
        <v>511</v>
      </c>
      <c r="T241" s="71">
        <v>80</v>
      </c>
      <c r="U241" s="69">
        <v>4777</v>
      </c>
      <c r="V241" s="73">
        <v>0</v>
      </c>
      <c r="W241" s="73">
        <v>0</v>
      </c>
      <c r="X241" s="89"/>
      <c r="Y241" s="70">
        <v>2016</v>
      </c>
      <c r="Z241" s="90">
        <v>14</v>
      </c>
    </row>
    <row r="242" spans="3:26" s="44" customFormat="1" ht="180" customHeight="1" x14ac:dyDescent="0.25">
      <c r="C242" s="202" t="s">
        <v>2109</v>
      </c>
      <c r="D242" s="59" t="s">
        <v>501</v>
      </c>
      <c r="E242" s="130" t="s">
        <v>1208</v>
      </c>
      <c r="F242" s="156" t="s">
        <v>1209</v>
      </c>
      <c r="G242" s="90" t="s">
        <v>1210</v>
      </c>
      <c r="H242" s="158" t="s">
        <v>1211</v>
      </c>
      <c r="I242" s="59" t="s">
        <v>189</v>
      </c>
      <c r="J242" s="67">
        <v>0</v>
      </c>
      <c r="K242" s="59">
        <v>750000000</v>
      </c>
      <c r="L242" s="59" t="s">
        <v>506</v>
      </c>
      <c r="M242" s="59" t="s">
        <v>1920</v>
      </c>
      <c r="N242" s="68" t="s">
        <v>508</v>
      </c>
      <c r="O242" s="89" t="s">
        <v>222</v>
      </c>
      <c r="P242" s="59" t="s">
        <v>1184</v>
      </c>
      <c r="Q242" s="59" t="s">
        <v>1235</v>
      </c>
      <c r="R242" s="89">
        <v>796</v>
      </c>
      <c r="S242" s="71" t="s">
        <v>511</v>
      </c>
      <c r="T242" s="71">
        <v>80</v>
      </c>
      <c r="U242" s="69">
        <v>4777</v>
      </c>
      <c r="V242" s="73">
        <v>0</v>
      </c>
      <c r="W242" s="73">
        <v>0</v>
      </c>
      <c r="X242" s="89"/>
      <c r="Y242" s="70">
        <v>2016</v>
      </c>
      <c r="Z242" s="70">
        <v>22</v>
      </c>
    </row>
    <row r="243" spans="3:26" s="44" customFormat="1" ht="180" customHeight="1" x14ac:dyDescent="0.25">
      <c r="C243" s="202" t="s">
        <v>2377</v>
      </c>
      <c r="D243" s="59" t="s">
        <v>501</v>
      </c>
      <c r="E243" s="130" t="s">
        <v>1208</v>
      </c>
      <c r="F243" s="156" t="s">
        <v>1209</v>
      </c>
      <c r="G243" s="90" t="s">
        <v>1210</v>
      </c>
      <c r="H243" s="158" t="s">
        <v>1211</v>
      </c>
      <c r="I243" s="59" t="s">
        <v>189</v>
      </c>
      <c r="J243" s="67">
        <v>0</v>
      </c>
      <c r="K243" s="59">
        <v>750000000</v>
      </c>
      <c r="L243" s="59" t="s">
        <v>506</v>
      </c>
      <c r="M243" s="59" t="s">
        <v>1920</v>
      </c>
      <c r="N243" s="68" t="s">
        <v>508</v>
      </c>
      <c r="O243" s="89" t="s">
        <v>222</v>
      </c>
      <c r="P243" s="59" t="s">
        <v>1184</v>
      </c>
      <c r="Q243" s="59" t="s">
        <v>1235</v>
      </c>
      <c r="R243" s="89">
        <v>796</v>
      </c>
      <c r="S243" s="71" t="s">
        <v>511</v>
      </c>
      <c r="T243" s="71">
        <v>80</v>
      </c>
      <c r="U243" s="69">
        <v>4777</v>
      </c>
      <c r="V243" s="73">
        <v>0</v>
      </c>
      <c r="W243" s="73">
        <v>0</v>
      </c>
      <c r="X243" s="70" t="s">
        <v>2369</v>
      </c>
      <c r="Y243" s="70">
        <v>2016</v>
      </c>
      <c r="Z243" s="70" t="s">
        <v>2444</v>
      </c>
    </row>
    <row r="244" spans="3:26" s="44" customFormat="1" ht="180" customHeight="1" thickBot="1" x14ac:dyDescent="0.3">
      <c r="C244" s="202" t="s">
        <v>2454</v>
      </c>
      <c r="D244" s="59" t="s">
        <v>501</v>
      </c>
      <c r="E244" s="130" t="s">
        <v>1208</v>
      </c>
      <c r="F244" s="156" t="s">
        <v>1209</v>
      </c>
      <c r="G244" s="90" t="s">
        <v>1210</v>
      </c>
      <c r="H244" s="158" t="s">
        <v>1211</v>
      </c>
      <c r="I244" s="59" t="s">
        <v>189</v>
      </c>
      <c r="J244" s="67">
        <v>0</v>
      </c>
      <c r="K244" s="59">
        <v>750000000</v>
      </c>
      <c r="L244" s="59" t="s">
        <v>506</v>
      </c>
      <c r="M244" s="453" t="s">
        <v>1921</v>
      </c>
      <c r="N244" s="68" t="s">
        <v>508</v>
      </c>
      <c r="O244" s="89" t="s">
        <v>222</v>
      </c>
      <c r="P244" s="59" t="s">
        <v>396</v>
      </c>
      <c r="Q244" s="59" t="s">
        <v>1235</v>
      </c>
      <c r="R244" s="89">
        <v>796</v>
      </c>
      <c r="S244" s="71" t="s">
        <v>511</v>
      </c>
      <c r="T244" s="71">
        <v>80</v>
      </c>
      <c r="U244" s="69">
        <v>4777</v>
      </c>
      <c r="V244" s="73">
        <v>382160</v>
      </c>
      <c r="W244" s="73">
        <v>428019.20000000001</v>
      </c>
      <c r="X244" s="449" t="s">
        <v>2445</v>
      </c>
      <c r="Y244" s="70">
        <v>2016</v>
      </c>
      <c r="Z244" s="70"/>
    </row>
    <row r="245" spans="3:26" s="44" customFormat="1" ht="180" customHeight="1" x14ac:dyDescent="0.25">
      <c r="C245" s="379" t="s">
        <v>1503</v>
      </c>
      <c r="D245" s="380" t="s">
        <v>501</v>
      </c>
      <c r="E245" s="369" t="s">
        <v>1212</v>
      </c>
      <c r="F245" s="373" t="s">
        <v>1213</v>
      </c>
      <c r="G245" s="370" t="s">
        <v>1214</v>
      </c>
      <c r="H245" s="371"/>
      <c r="I245" s="373" t="s">
        <v>189</v>
      </c>
      <c r="J245" s="381">
        <v>0</v>
      </c>
      <c r="K245" s="161">
        <v>750000000</v>
      </c>
      <c r="L245" s="161" t="s">
        <v>506</v>
      </c>
      <c r="M245" s="161" t="s">
        <v>1183</v>
      </c>
      <c r="N245" s="372" t="s">
        <v>508</v>
      </c>
      <c r="O245" s="373" t="s">
        <v>222</v>
      </c>
      <c r="P245" s="161" t="s">
        <v>1184</v>
      </c>
      <c r="Q245" s="161" t="s">
        <v>528</v>
      </c>
      <c r="R245" s="374">
        <v>796</v>
      </c>
      <c r="S245" s="375" t="s">
        <v>511</v>
      </c>
      <c r="T245" s="375">
        <v>80</v>
      </c>
      <c r="U245" s="376">
        <v>2388</v>
      </c>
      <c r="V245" s="377">
        <v>0</v>
      </c>
      <c r="W245" s="377">
        <v>0</v>
      </c>
      <c r="X245" s="373"/>
      <c r="Y245" s="378">
        <v>2016</v>
      </c>
      <c r="Z245" s="370">
        <v>11</v>
      </c>
    </row>
    <row r="246" spans="3:26" s="44" customFormat="1" ht="180" customHeight="1" thickBot="1" x14ac:dyDescent="0.3">
      <c r="C246" s="203" t="s">
        <v>2110</v>
      </c>
      <c r="D246" s="447" t="s">
        <v>501</v>
      </c>
      <c r="E246" s="448" t="s">
        <v>1212</v>
      </c>
      <c r="F246" s="449" t="s">
        <v>1213</v>
      </c>
      <c r="G246" s="450" t="s">
        <v>1214</v>
      </c>
      <c r="H246" s="451"/>
      <c r="I246" s="449" t="s">
        <v>189</v>
      </c>
      <c r="J246" s="452">
        <v>0</v>
      </c>
      <c r="K246" s="453">
        <v>750000000</v>
      </c>
      <c r="L246" s="453" t="s">
        <v>506</v>
      </c>
      <c r="M246" s="453" t="s">
        <v>1183</v>
      </c>
      <c r="N246" s="454" t="s">
        <v>508</v>
      </c>
      <c r="O246" s="449" t="s">
        <v>222</v>
      </c>
      <c r="P246" s="59" t="s">
        <v>1184</v>
      </c>
      <c r="Q246" s="453" t="s">
        <v>528</v>
      </c>
      <c r="R246" s="455">
        <v>796</v>
      </c>
      <c r="S246" s="456" t="s">
        <v>511</v>
      </c>
      <c r="T246" s="456">
        <v>80</v>
      </c>
      <c r="U246" s="457">
        <v>2388</v>
      </c>
      <c r="V246" s="458">
        <v>0</v>
      </c>
      <c r="W246" s="458">
        <v>0</v>
      </c>
      <c r="X246" s="449"/>
      <c r="Y246" s="70">
        <v>2016</v>
      </c>
      <c r="Z246" s="70">
        <v>15.22</v>
      </c>
    </row>
    <row r="247" spans="3:26" s="44" customFormat="1" ht="180" customHeight="1" thickBot="1" x14ac:dyDescent="0.3">
      <c r="C247" s="203" t="s">
        <v>2378</v>
      </c>
      <c r="D247" s="447" t="s">
        <v>501</v>
      </c>
      <c r="E247" s="448" t="s">
        <v>1212</v>
      </c>
      <c r="F247" s="449" t="s">
        <v>1213</v>
      </c>
      <c r="G247" s="450" t="s">
        <v>1214</v>
      </c>
      <c r="H247" s="451"/>
      <c r="I247" s="449" t="s">
        <v>189</v>
      </c>
      <c r="J247" s="452">
        <v>0</v>
      </c>
      <c r="K247" s="453">
        <v>750000000</v>
      </c>
      <c r="L247" s="453" t="s">
        <v>506</v>
      </c>
      <c r="M247" s="453" t="s">
        <v>1183</v>
      </c>
      <c r="N247" s="454" t="s">
        <v>508</v>
      </c>
      <c r="O247" s="449" t="s">
        <v>222</v>
      </c>
      <c r="P247" s="59" t="s">
        <v>1184</v>
      </c>
      <c r="Q247" s="59" t="s">
        <v>1235</v>
      </c>
      <c r="R247" s="455">
        <v>796</v>
      </c>
      <c r="S247" s="456" t="s">
        <v>511</v>
      </c>
      <c r="T247" s="456">
        <v>80</v>
      </c>
      <c r="U247" s="457">
        <v>2388</v>
      </c>
      <c r="V247" s="458">
        <v>0</v>
      </c>
      <c r="W247" s="458">
        <v>0</v>
      </c>
      <c r="X247" s="70" t="s">
        <v>2369</v>
      </c>
      <c r="Y247" s="70">
        <v>2016</v>
      </c>
      <c r="Z247" s="70" t="s">
        <v>2444</v>
      </c>
    </row>
    <row r="248" spans="3:26" s="44" customFormat="1" ht="180" customHeight="1" thickBot="1" x14ac:dyDescent="0.3">
      <c r="C248" s="203" t="s">
        <v>2455</v>
      </c>
      <c r="D248" s="447" t="s">
        <v>501</v>
      </c>
      <c r="E248" s="448" t="s">
        <v>1212</v>
      </c>
      <c r="F248" s="449" t="s">
        <v>1213</v>
      </c>
      <c r="G248" s="450" t="s">
        <v>1214</v>
      </c>
      <c r="H248" s="451"/>
      <c r="I248" s="449" t="s">
        <v>189</v>
      </c>
      <c r="J248" s="452">
        <v>0</v>
      </c>
      <c r="K248" s="453">
        <v>750000000</v>
      </c>
      <c r="L248" s="453" t="s">
        <v>506</v>
      </c>
      <c r="M248" s="161" t="s">
        <v>1921</v>
      </c>
      <c r="N248" s="454" t="s">
        <v>508</v>
      </c>
      <c r="O248" s="449" t="s">
        <v>222</v>
      </c>
      <c r="P248" s="59" t="s">
        <v>396</v>
      </c>
      <c r="Q248" s="59" t="s">
        <v>1235</v>
      </c>
      <c r="R248" s="455">
        <v>796</v>
      </c>
      <c r="S248" s="456" t="s">
        <v>511</v>
      </c>
      <c r="T248" s="456">
        <v>80</v>
      </c>
      <c r="U248" s="457">
        <v>2388</v>
      </c>
      <c r="V248" s="458">
        <v>191040</v>
      </c>
      <c r="W248" s="458">
        <v>213964.80000000002</v>
      </c>
      <c r="X248" s="70" t="s">
        <v>2445</v>
      </c>
      <c r="Y248" s="70">
        <v>2016</v>
      </c>
      <c r="Z248" s="70"/>
    </row>
    <row r="249" spans="3:26" s="44" customFormat="1" ht="180" customHeight="1" x14ac:dyDescent="0.25">
      <c r="C249" s="382" t="s">
        <v>1504</v>
      </c>
      <c r="D249" s="245" t="s">
        <v>501</v>
      </c>
      <c r="E249" s="245" t="s">
        <v>1215</v>
      </c>
      <c r="F249" s="245" t="s">
        <v>1216</v>
      </c>
      <c r="G249" s="245" t="s">
        <v>1217</v>
      </c>
      <c r="H249" s="245" t="s">
        <v>1218</v>
      </c>
      <c r="I249" s="245" t="s">
        <v>189</v>
      </c>
      <c r="J249" s="246">
        <v>0</v>
      </c>
      <c r="K249" s="122">
        <v>750000000</v>
      </c>
      <c r="L249" s="122" t="s">
        <v>506</v>
      </c>
      <c r="M249" s="245" t="s">
        <v>1184</v>
      </c>
      <c r="N249" s="247" t="s">
        <v>508</v>
      </c>
      <c r="O249" s="144" t="s">
        <v>222</v>
      </c>
      <c r="P249" s="144" t="s">
        <v>396</v>
      </c>
      <c r="Q249" s="122" t="s">
        <v>516</v>
      </c>
      <c r="R249" s="144">
        <v>796</v>
      </c>
      <c r="S249" s="248" t="s">
        <v>511</v>
      </c>
      <c r="T249" s="248">
        <v>311</v>
      </c>
      <c r="U249" s="249">
        <v>1500</v>
      </c>
      <c r="V249" s="250">
        <v>0</v>
      </c>
      <c r="W249" s="250">
        <v>0</v>
      </c>
      <c r="X249" s="144"/>
      <c r="Y249" s="168">
        <v>2016</v>
      </c>
      <c r="Z249" s="147">
        <v>11</v>
      </c>
    </row>
    <row r="250" spans="3:26" s="44" customFormat="1" ht="180" customHeight="1" x14ac:dyDescent="0.25">
      <c r="C250" s="382" t="s">
        <v>2111</v>
      </c>
      <c r="D250" s="245" t="s">
        <v>501</v>
      </c>
      <c r="E250" s="245" t="s">
        <v>1215</v>
      </c>
      <c r="F250" s="245" t="s">
        <v>1216</v>
      </c>
      <c r="G250" s="245" t="s">
        <v>1217</v>
      </c>
      <c r="H250" s="245" t="s">
        <v>1218</v>
      </c>
      <c r="I250" s="245" t="s">
        <v>189</v>
      </c>
      <c r="J250" s="246">
        <v>0</v>
      </c>
      <c r="K250" s="122">
        <v>750000000</v>
      </c>
      <c r="L250" s="122" t="s">
        <v>506</v>
      </c>
      <c r="M250" s="245" t="s">
        <v>2112</v>
      </c>
      <c r="N250" s="247" t="s">
        <v>508</v>
      </c>
      <c r="O250" s="144" t="s">
        <v>222</v>
      </c>
      <c r="P250" s="144" t="s">
        <v>396</v>
      </c>
      <c r="Q250" s="122" t="s">
        <v>516</v>
      </c>
      <c r="R250" s="144">
        <v>796</v>
      </c>
      <c r="S250" s="248" t="s">
        <v>511</v>
      </c>
      <c r="T250" s="248">
        <v>311</v>
      </c>
      <c r="U250" s="249">
        <v>1500</v>
      </c>
      <c r="V250" s="250">
        <v>466500</v>
      </c>
      <c r="W250" s="250">
        <v>522480.00000000006</v>
      </c>
      <c r="X250" s="144"/>
      <c r="Y250" s="168">
        <v>2016</v>
      </c>
      <c r="Z250" s="147"/>
    </row>
    <row r="251" spans="3:26" s="44" customFormat="1" ht="180" customHeight="1" x14ac:dyDescent="0.25">
      <c r="C251" s="202" t="s">
        <v>1505</v>
      </c>
      <c r="D251" s="155" t="s">
        <v>501</v>
      </c>
      <c r="E251" s="155" t="s">
        <v>1219</v>
      </c>
      <c r="F251" s="155" t="s">
        <v>1216</v>
      </c>
      <c r="G251" s="155" t="s">
        <v>1217</v>
      </c>
      <c r="H251" s="155" t="s">
        <v>1220</v>
      </c>
      <c r="I251" s="155" t="s">
        <v>189</v>
      </c>
      <c r="J251" s="251">
        <v>0</v>
      </c>
      <c r="K251" s="59">
        <v>750000000</v>
      </c>
      <c r="L251" s="59" t="s">
        <v>506</v>
      </c>
      <c r="M251" s="155" t="s">
        <v>1184</v>
      </c>
      <c r="N251" s="68" t="s">
        <v>508</v>
      </c>
      <c r="O251" s="89" t="s">
        <v>222</v>
      </c>
      <c r="P251" s="89" t="s">
        <v>396</v>
      </c>
      <c r="Q251" s="59" t="s">
        <v>516</v>
      </c>
      <c r="R251" s="144">
        <v>796</v>
      </c>
      <c r="S251" s="71" t="s">
        <v>511</v>
      </c>
      <c r="T251" s="71">
        <v>15</v>
      </c>
      <c r="U251" s="69">
        <v>17110</v>
      </c>
      <c r="V251" s="73">
        <v>0</v>
      </c>
      <c r="W251" s="73">
        <v>0</v>
      </c>
      <c r="X251" s="89"/>
      <c r="Y251" s="70">
        <v>2016</v>
      </c>
      <c r="Z251" s="90">
        <v>11</v>
      </c>
    </row>
    <row r="252" spans="3:26" s="44" customFormat="1" ht="180" customHeight="1" x14ac:dyDescent="0.25">
      <c r="C252" s="202" t="s">
        <v>2113</v>
      </c>
      <c r="D252" s="155" t="s">
        <v>501</v>
      </c>
      <c r="E252" s="155" t="s">
        <v>1219</v>
      </c>
      <c r="F252" s="155" t="s">
        <v>1216</v>
      </c>
      <c r="G252" s="155" t="s">
        <v>1217</v>
      </c>
      <c r="H252" s="155" t="s">
        <v>1220</v>
      </c>
      <c r="I252" s="155" t="s">
        <v>189</v>
      </c>
      <c r="J252" s="251">
        <v>0</v>
      </c>
      <c r="K252" s="59">
        <v>750000000</v>
      </c>
      <c r="L252" s="59" t="s">
        <v>506</v>
      </c>
      <c r="M252" s="155" t="s">
        <v>1921</v>
      </c>
      <c r="N252" s="68" t="s">
        <v>508</v>
      </c>
      <c r="O252" s="89" t="s">
        <v>222</v>
      </c>
      <c r="P252" s="89" t="s">
        <v>396</v>
      </c>
      <c r="Q252" s="59" t="s">
        <v>516</v>
      </c>
      <c r="R252" s="144">
        <v>796</v>
      </c>
      <c r="S252" s="71" t="s">
        <v>511</v>
      </c>
      <c r="T252" s="71">
        <v>15</v>
      </c>
      <c r="U252" s="69">
        <v>17110</v>
      </c>
      <c r="V252" s="73">
        <v>256650</v>
      </c>
      <c r="W252" s="73">
        <v>287448</v>
      </c>
      <c r="X252" s="89"/>
      <c r="Y252" s="70">
        <v>2016</v>
      </c>
      <c r="Z252" s="90"/>
    </row>
    <row r="253" spans="3:26" s="44" customFormat="1" ht="180" customHeight="1" x14ac:dyDescent="0.25">
      <c r="C253" s="202" t="s">
        <v>1506</v>
      </c>
      <c r="D253" s="59" t="s">
        <v>501</v>
      </c>
      <c r="E253" s="58" t="s">
        <v>1221</v>
      </c>
      <c r="F253" s="58" t="s">
        <v>1222</v>
      </c>
      <c r="G253" s="58" t="s">
        <v>1223</v>
      </c>
      <c r="H253" s="252" t="s">
        <v>1224</v>
      </c>
      <c r="I253" s="89" t="s">
        <v>201</v>
      </c>
      <c r="J253" s="150">
        <v>0.5</v>
      </c>
      <c r="K253" s="59">
        <v>750000000</v>
      </c>
      <c r="L253" s="59" t="s">
        <v>506</v>
      </c>
      <c r="M253" s="155" t="s">
        <v>1225</v>
      </c>
      <c r="N253" s="68" t="s">
        <v>508</v>
      </c>
      <c r="O253" s="89" t="s">
        <v>222</v>
      </c>
      <c r="P253" s="59" t="s">
        <v>1226</v>
      </c>
      <c r="Q253" s="59" t="s">
        <v>510</v>
      </c>
      <c r="R253" s="70">
        <v>5111</v>
      </c>
      <c r="S253" s="71" t="s">
        <v>1227</v>
      </c>
      <c r="T253" s="104">
        <v>1218</v>
      </c>
      <c r="U253" s="69">
        <v>710</v>
      </c>
      <c r="V253" s="73">
        <v>0</v>
      </c>
      <c r="W253" s="73">
        <v>0</v>
      </c>
      <c r="X253" s="89" t="s">
        <v>512</v>
      </c>
      <c r="Y253" s="70">
        <v>2016</v>
      </c>
      <c r="Z253" s="59" t="s">
        <v>1929</v>
      </c>
    </row>
    <row r="254" spans="3:26" s="44" customFormat="1" ht="180" customHeight="1" x14ac:dyDescent="0.25">
      <c r="C254" s="202" t="s">
        <v>1932</v>
      </c>
      <c r="D254" s="59" t="s">
        <v>501</v>
      </c>
      <c r="E254" s="58" t="s">
        <v>1221</v>
      </c>
      <c r="F254" s="58" t="s">
        <v>1222</v>
      </c>
      <c r="G254" s="58" t="s">
        <v>1223</v>
      </c>
      <c r="H254" s="252" t="s">
        <v>1224</v>
      </c>
      <c r="I254" s="89" t="s">
        <v>201</v>
      </c>
      <c r="J254" s="150">
        <v>0</v>
      </c>
      <c r="K254" s="59">
        <v>750000000</v>
      </c>
      <c r="L254" s="59" t="s">
        <v>506</v>
      </c>
      <c r="M254" s="155" t="s">
        <v>1930</v>
      </c>
      <c r="N254" s="68" t="s">
        <v>508</v>
      </c>
      <c r="O254" s="89" t="s">
        <v>222</v>
      </c>
      <c r="P254" s="59" t="s">
        <v>1931</v>
      </c>
      <c r="Q254" s="59" t="s">
        <v>1235</v>
      </c>
      <c r="R254" s="70">
        <v>5111</v>
      </c>
      <c r="S254" s="71" t="s">
        <v>1227</v>
      </c>
      <c r="T254" s="104">
        <v>1218</v>
      </c>
      <c r="U254" s="69">
        <v>710</v>
      </c>
      <c r="V254" s="73">
        <v>864780</v>
      </c>
      <c r="W254" s="73">
        <v>968553.6</v>
      </c>
      <c r="X254" s="89"/>
      <c r="Y254" s="70">
        <v>2016</v>
      </c>
      <c r="Z254" s="90"/>
    </row>
    <row r="255" spans="3:26" s="44" customFormat="1" ht="180" customHeight="1" x14ac:dyDescent="0.25">
      <c r="C255" s="202" t="s">
        <v>1507</v>
      </c>
      <c r="D255" s="59" t="s">
        <v>501</v>
      </c>
      <c r="E255" s="58" t="s">
        <v>1228</v>
      </c>
      <c r="F255" s="90" t="s">
        <v>1222</v>
      </c>
      <c r="G255" s="58" t="s">
        <v>1229</v>
      </c>
      <c r="H255" s="252" t="s">
        <v>1230</v>
      </c>
      <c r="I255" s="89" t="s">
        <v>201</v>
      </c>
      <c r="J255" s="150">
        <v>0.5</v>
      </c>
      <c r="K255" s="59">
        <v>750000000</v>
      </c>
      <c r="L255" s="59" t="s">
        <v>506</v>
      </c>
      <c r="M255" s="155" t="s">
        <v>1225</v>
      </c>
      <c r="N255" s="68" t="s">
        <v>508</v>
      </c>
      <c r="O255" s="89" t="s">
        <v>222</v>
      </c>
      <c r="P255" s="59" t="s">
        <v>1226</v>
      </c>
      <c r="Q255" s="59" t="s">
        <v>510</v>
      </c>
      <c r="R255" s="70">
        <v>5111</v>
      </c>
      <c r="S255" s="71" t="s">
        <v>1227</v>
      </c>
      <c r="T255" s="90">
        <v>174</v>
      </c>
      <c r="U255" s="69">
        <v>1420</v>
      </c>
      <c r="V255" s="73">
        <v>0</v>
      </c>
      <c r="W255" s="73">
        <v>0</v>
      </c>
      <c r="X255" s="89" t="s">
        <v>512</v>
      </c>
      <c r="Y255" s="70">
        <v>2016</v>
      </c>
      <c r="Z255" s="59" t="s">
        <v>1929</v>
      </c>
    </row>
    <row r="256" spans="3:26" s="44" customFormat="1" ht="180" customHeight="1" x14ac:dyDescent="0.25">
      <c r="C256" s="202" t="s">
        <v>1933</v>
      </c>
      <c r="D256" s="59" t="s">
        <v>501</v>
      </c>
      <c r="E256" s="58" t="s">
        <v>1228</v>
      </c>
      <c r="F256" s="90" t="s">
        <v>1222</v>
      </c>
      <c r="G256" s="58" t="s">
        <v>1229</v>
      </c>
      <c r="H256" s="252" t="s">
        <v>1230</v>
      </c>
      <c r="I256" s="89" t="s">
        <v>201</v>
      </c>
      <c r="J256" s="331">
        <v>0</v>
      </c>
      <c r="K256" s="59">
        <v>750000000</v>
      </c>
      <c r="L256" s="59" t="s">
        <v>506</v>
      </c>
      <c r="M256" s="155" t="s">
        <v>1930</v>
      </c>
      <c r="N256" s="68" t="s">
        <v>508</v>
      </c>
      <c r="O256" s="89" t="s">
        <v>222</v>
      </c>
      <c r="P256" s="59" t="s">
        <v>1931</v>
      </c>
      <c r="Q256" s="59" t="s">
        <v>1235</v>
      </c>
      <c r="R256" s="168">
        <v>5111</v>
      </c>
      <c r="S256" s="71" t="s">
        <v>1227</v>
      </c>
      <c r="T256" s="90">
        <v>174</v>
      </c>
      <c r="U256" s="69">
        <v>1420</v>
      </c>
      <c r="V256" s="73">
        <v>247080</v>
      </c>
      <c r="W256" s="73">
        <v>276729.59999999998</v>
      </c>
      <c r="X256" s="89"/>
      <c r="Y256" s="70">
        <v>2016</v>
      </c>
      <c r="Z256" s="90"/>
    </row>
    <row r="257" spans="3:26" s="44" customFormat="1" ht="180" customHeight="1" x14ac:dyDescent="0.25">
      <c r="C257" s="202" t="s">
        <v>1508</v>
      </c>
      <c r="D257" s="68" t="s">
        <v>501</v>
      </c>
      <c r="E257" s="68" t="s">
        <v>1231</v>
      </c>
      <c r="F257" s="68" t="s">
        <v>1232</v>
      </c>
      <c r="G257" s="68" t="s">
        <v>1233</v>
      </c>
      <c r="H257" s="68"/>
      <c r="I257" s="89" t="s">
        <v>189</v>
      </c>
      <c r="J257" s="67">
        <v>0</v>
      </c>
      <c r="K257" s="59">
        <v>750000000</v>
      </c>
      <c r="L257" s="59" t="s">
        <v>506</v>
      </c>
      <c r="M257" s="253" t="s">
        <v>766</v>
      </c>
      <c r="N257" s="68" t="s">
        <v>508</v>
      </c>
      <c r="O257" s="68" t="s">
        <v>222</v>
      </c>
      <c r="P257" s="68" t="s">
        <v>1234</v>
      </c>
      <c r="Q257" s="59" t="s">
        <v>1235</v>
      </c>
      <c r="R257" s="68">
        <v>778</v>
      </c>
      <c r="S257" s="68" t="s">
        <v>866</v>
      </c>
      <c r="T257" s="68">
        <v>313</v>
      </c>
      <c r="U257" s="69">
        <v>600</v>
      </c>
      <c r="V257" s="73">
        <v>187800</v>
      </c>
      <c r="W257" s="73">
        <v>210336</v>
      </c>
      <c r="X257" s="68"/>
      <c r="Y257" s="70">
        <v>2016</v>
      </c>
      <c r="Z257" s="59"/>
    </row>
    <row r="258" spans="3:26" s="44" customFormat="1" ht="180" customHeight="1" x14ac:dyDescent="0.25">
      <c r="C258" s="202" t="s">
        <v>1509</v>
      </c>
      <c r="D258" s="68" t="s">
        <v>501</v>
      </c>
      <c r="E258" s="68" t="s">
        <v>1236</v>
      </c>
      <c r="F258" s="68" t="s">
        <v>1237</v>
      </c>
      <c r="G258" s="68" t="s">
        <v>1238</v>
      </c>
      <c r="H258" s="68" t="s">
        <v>1239</v>
      </c>
      <c r="I258" s="89" t="s">
        <v>189</v>
      </c>
      <c r="J258" s="67">
        <v>0</v>
      </c>
      <c r="K258" s="59">
        <v>750000000</v>
      </c>
      <c r="L258" s="59" t="s">
        <v>506</v>
      </c>
      <c r="M258" s="253" t="s">
        <v>766</v>
      </c>
      <c r="N258" s="68" t="s">
        <v>508</v>
      </c>
      <c r="O258" s="68" t="s">
        <v>222</v>
      </c>
      <c r="P258" s="68" t="s">
        <v>1234</v>
      </c>
      <c r="Q258" s="59" t="s">
        <v>1235</v>
      </c>
      <c r="R258" s="68" t="s">
        <v>453</v>
      </c>
      <c r="S258" s="68" t="s">
        <v>511</v>
      </c>
      <c r="T258" s="68">
        <v>156</v>
      </c>
      <c r="U258" s="69">
        <v>2053</v>
      </c>
      <c r="V258" s="73">
        <v>320268</v>
      </c>
      <c r="W258" s="73">
        <v>358700.16</v>
      </c>
      <c r="X258" s="68"/>
      <c r="Y258" s="70">
        <v>2016</v>
      </c>
      <c r="Z258" s="59"/>
    </row>
    <row r="259" spans="3:26" s="44" customFormat="1" ht="180" customHeight="1" x14ac:dyDescent="0.25">
      <c r="C259" s="202" t="s">
        <v>1510</v>
      </c>
      <c r="D259" s="68" t="s">
        <v>501</v>
      </c>
      <c r="E259" s="68" t="s">
        <v>1240</v>
      </c>
      <c r="F259" s="68" t="s">
        <v>1241</v>
      </c>
      <c r="G259" s="68" t="s">
        <v>1242</v>
      </c>
      <c r="H259" s="68"/>
      <c r="I259" s="89" t="s">
        <v>189</v>
      </c>
      <c r="J259" s="67">
        <v>0</v>
      </c>
      <c r="K259" s="59">
        <v>750000000</v>
      </c>
      <c r="L259" s="59" t="s">
        <v>506</v>
      </c>
      <c r="M259" s="253" t="s">
        <v>766</v>
      </c>
      <c r="N259" s="68" t="s">
        <v>508</v>
      </c>
      <c r="O259" s="68" t="s">
        <v>222</v>
      </c>
      <c r="P259" s="68" t="s">
        <v>1234</v>
      </c>
      <c r="Q259" s="59" t="s">
        <v>1235</v>
      </c>
      <c r="R259" s="68">
        <v>796</v>
      </c>
      <c r="S259" s="68" t="s">
        <v>511</v>
      </c>
      <c r="T259" s="68">
        <v>18</v>
      </c>
      <c r="U259" s="69">
        <v>727</v>
      </c>
      <c r="V259" s="73">
        <v>13086</v>
      </c>
      <c r="W259" s="73">
        <v>14656.32</v>
      </c>
      <c r="X259" s="68"/>
      <c r="Y259" s="70">
        <v>2016</v>
      </c>
      <c r="Z259" s="59"/>
    </row>
    <row r="260" spans="3:26" s="44" customFormat="1" ht="180" customHeight="1" x14ac:dyDescent="0.25">
      <c r="C260" s="202" t="s">
        <v>1511</v>
      </c>
      <c r="D260" s="68" t="s">
        <v>501</v>
      </c>
      <c r="E260" s="68" t="s">
        <v>1243</v>
      </c>
      <c r="F260" s="68" t="s">
        <v>1244</v>
      </c>
      <c r="G260" s="68" t="s">
        <v>1245</v>
      </c>
      <c r="H260" s="68"/>
      <c r="I260" s="89" t="s">
        <v>189</v>
      </c>
      <c r="J260" s="67">
        <v>0</v>
      </c>
      <c r="K260" s="59">
        <v>750000000</v>
      </c>
      <c r="L260" s="59" t="s">
        <v>506</v>
      </c>
      <c r="M260" s="253" t="s">
        <v>766</v>
      </c>
      <c r="N260" s="68" t="s">
        <v>508</v>
      </c>
      <c r="O260" s="68" t="s">
        <v>222</v>
      </c>
      <c r="P260" s="68" t="s">
        <v>1234</v>
      </c>
      <c r="Q260" s="59" t="s">
        <v>1235</v>
      </c>
      <c r="R260" s="68" t="s">
        <v>453</v>
      </c>
      <c r="S260" s="68" t="s">
        <v>511</v>
      </c>
      <c r="T260" s="68">
        <v>17</v>
      </c>
      <c r="U260" s="69">
        <v>1160</v>
      </c>
      <c r="V260" s="73">
        <v>19720</v>
      </c>
      <c r="W260" s="73">
        <v>22086.400000000001</v>
      </c>
      <c r="X260" s="68"/>
      <c r="Y260" s="70">
        <v>2016</v>
      </c>
      <c r="Z260" s="59"/>
    </row>
    <row r="261" spans="3:26" s="44" customFormat="1" ht="180" customHeight="1" x14ac:dyDescent="0.25">
      <c r="C261" s="202" t="s">
        <v>1512</v>
      </c>
      <c r="D261" s="68" t="s">
        <v>501</v>
      </c>
      <c r="E261" s="68" t="s">
        <v>1246</v>
      </c>
      <c r="F261" s="68" t="s">
        <v>1222</v>
      </c>
      <c r="G261" s="68" t="s">
        <v>1247</v>
      </c>
      <c r="H261" s="68" t="s">
        <v>1248</v>
      </c>
      <c r="I261" s="89" t="s">
        <v>189</v>
      </c>
      <c r="J261" s="67">
        <v>0</v>
      </c>
      <c r="K261" s="59">
        <v>750000000</v>
      </c>
      <c r="L261" s="59" t="s">
        <v>506</v>
      </c>
      <c r="M261" s="253" t="s">
        <v>766</v>
      </c>
      <c r="N261" s="68" t="s">
        <v>508</v>
      </c>
      <c r="O261" s="68" t="s">
        <v>222</v>
      </c>
      <c r="P261" s="68" t="s">
        <v>1234</v>
      </c>
      <c r="Q261" s="59" t="s">
        <v>1235</v>
      </c>
      <c r="R261" s="68">
        <v>796</v>
      </c>
      <c r="S261" s="68" t="s">
        <v>511</v>
      </c>
      <c r="T261" s="68">
        <v>200</v>
      </c>
      <c r="U261" s="69">
        <v>420</v>
      </c>
      <c r="V261" s="73">
        <v>84000</v>
      </c>
      <c r="W261" s="73">
        <v>94080</v>
      </c>
      <c r="X261" s="68"/>
      <c r="Y261" s="70">
        <v>2016</v>
      </c>
      <c r="Z261" s="59"/>
    </row>
    <row r="262" spans="3:26" s="44" customFormat="1" ht="180" customHeight="1" x14ac:dyDescent="0.25">
      <c r="C262" s="202" t="s">
        <v>1513</v>
      </c>
      <c r="D262" s="68" t="s">
        <v>501</v>
      </c>
      <c r="E262" s="68" t="s">
        <v>1249</v>
      </c>
      <c r="F262" s="68" t="s">
        <v>1250</v>
      </c>
      <c r="G262" s="68" t="s">
        <v>1632</v>
      </c>
      <c r="H262" s="68"/>
      <c r="I262" s="89" t="s">
        <v>189</v>
      </c>
      <c r="J262" s="67">
        <v>0</v>
      </c>
      <c r="K262" s="59">
        <v>750000000</v>
      </c>
      <c r="L262" s="59" t="s">
        <v>506</v>
      </c>
      <c r="M262" s="253" t="s">
        <v>766</v>
      </c>
      <c r="N262" s="68" t="s">
        <v>508</v>
      </c>
      <c r="O262" s="68" t="s">
        <v>222</v>
      </c>
      <c r="P262" s="68" t="s">
        <v>1234</v>
      </c>
      <c r="Q262" s="59" t="s">
        <v>1235</v>
      </c>
      <c r="R262" s="68" t="s">
        <v>453</v>
      </c>
      <c r="S262" s="68" t="s">
        <v>511</v>
      </c>
      <c r="T262" s="68">
        <v>12180</v>
      </c>
      <c r="U262" s="72">
        <v>12</v>
      </c>
      <c r="V262" s="73">
        <v>146160</v>
      </c>
      <c r="W262" s="73">
        <v>163699.20000000001</v>
      </c>
      <c r="X262" s="68"/>
      <c r="Y262" s="70">
        <v>2016</v>
      </c>
      <c r="Z262" s="59"/>
    </row>
    <row r="263" spans="3:26" s="44" customFormat="1" ht="180" customHeight="1" x14ac:dyDescent="0.25">
      <c r="C263" s="202" t="s">
        <v>1514</v>
      </c>
      <c r="D263" s="68" t="s">
        <v>501</v>
      </c>
      <c r="E263" s="68" t="s">
        <v>1251</v>
      </c>
      <c r="F263" s="68" t="s">
        <v>1252</v>
      </c>
      <c r="G263" s="68" t="s">
        <v>1253</v>
      </c>
      <c r="H263" s="68"/>
      <c r="I263" s="89" t="s">
        <v>189</v>
      </c>
      <c r="J263" s="67">
        <v>0</v>
      </c>
      <c r="K263" s="59">
        <v>750000000</v>
      </c>
      <c r="L263" s="59" t="s">
        <v>506</v>
      </c>
      <c r="M263" s="253" t="s">
        <v>766</v>
      </c>
      <c r="N263" s="68" t="s">
        <v>508</v>
      </c>
      <c r="O263" s="68" t="s">
        <v>222</v>
      </c>
      <c r="P263" s="68" t="s">
        <v>1234</v>
      </c>
      <c r="Q263" s="59" t="s">
        <v>1235</v>
      </c>
      <c r="R263" s="68" t="s">
        <v>453</v>
      </c>
      <c r="S263" s="68" t="s">
        <v>511</v>
      </c>
      <c r="T263" s="68">
        <v>174</v>
      </c>
      <c r="U263" s="72">
        <v>177</v>
      </c>
      <c r="V263" s="73">
        <v>30798</v>
      </c>
      <c r="W263" s="73">
        <v>34493.760000000002</v>
      </c>
      <c r="X263" s="68"/>
      <c r="Y263" s="70">
        <v>2016</v>
      </c>
      <c r="Z263" s="59"/>
    </row>
    <row r="264" spans="3:26" s="44" customFormat="1" ht="180" customHeight="1" x14ac:dyDescent="0.25">
      <c r="C264" s="202" t="s">
        <v>1515</v>
      </c>
      <c r="D264" s="68" t="s">
        <v>501</v>
      </c>
      <c r="E264" s="68" t="s">
        <v>1254</v>
      </c>
      <c r="F264" s="68" t="s">
        <v>1255</v>
      </c>
      <c r="G264" s="68" t="s">
        <v>1633</v>
      </c>
      <c r="H264" s="68"/>
      <c r="I264" s="89" t="s">
        <v>189</v>
      </c>
      <c r="J264" s="67">
        <v>0</v>
      </c>
      <c r="K264" s="59">
        <v>750000000</v>
      </c>
      <c r="L264" s="59" t="s">
        <v>506</v>
      </c>
      <c r="M264" s="253" t="s">
        <v>766</v>
      </c>
      <c r="N264" s="68" t="s">
        <v>508</v>
      </c>
      <c r="O264" s="68" t="s">
        <v>222</v>
      </c>
      <c r="P264" s="68" t="s">
        <v>1234</v>
      </c>
      <c r="Q264" s="59" t="s">
        <v>1235</v>
      </c>
      <c r="R264" s="68" t="s">
        <v>453</v>
      </c>
      <c r="S264" s="68" t="s">
        <v>511</v>
      </c>
      <c r="T264" s="68">
        <v>2262</v>
      </c>
      <c r="U264" s="72">
        <v>72</v>
      </c>
      <c r="V264" s="73">
        <v>162864</v>
      </c>
      <c r="W264" s="73">
        <v>182407.67999999999</v>
      </c>
      <c r="X264" s="68"/>
      <c r="Y264" s="70">
        <v>2016</v>
      </c>
      <c r="Z264" s="59"/>
    </row>
    <row r="265" spans="3:26" s="44" customFormat="1" ht="180" customHeight="1" x14ac:dyDescent="0.25">
      <c r="C265" s="202" t="s">
        <v>1516</v>
      </c>
      <c r="D265" s="68" t="s">
        <v>501</v>
      </c>
      <c r="E265" s="68" t="s">
        <v>1256</v>
      </c>
      <c r="F265" s="68" t="s">
        <v>1255</v>
      </c>
      <c r="G265" s="68" t="s">
        <v>1634</v>
      </c>
      <c r="H265" s="68" t="s">
        <v>1257</v>
      </c>
      <c r="I265" s="89" t="s">
        <v>189</v>
      </c>
      <c r="J265" s="67">
        <v>0</v>
      </c>
      <c r="K265" s="59">
        <v>750000000</v>
      </c>
      <c r="L265" s="59" t="s">
        <v>506</v>
      </c>
      <c r="M265" s="253" t="s">
        <v>766</v>
      </c>
      <c r="N265" s="68" t="s">
        <v>508</v>
      </c>
      <c r="O265" s="68" t="s">
        <v>222</v>
      </c>
      <c r="P265" s="68" t="s">
        <v>1234</v>
      </c>
      <c r="Q265" s="59" t="s">
        <v>1235</v>
      </c>
      <c r="R265" s="68" t="s">
        <v>453</v>
      </c>
      <c r="S265" s="68" t="s">
        <v>511</v>
      </c>
      <c r="T265" s="68">
        <v>525</v>
      </c>
      <c r="U265" s="72">
        <v>106</v>
      </c>
      <c r="V265" s="73">
        <v>55650</v>
      </c>
      <c r="W265" s="73">
        <v>62328</v>
      </c>
      <c r="X265" s="68"/>
      <c r="Y265" s="70">
        <v>2016</v>
      </c>
      <c r="Z265" s="59"/>
    </row>
    <row r="266" spans="3:26" s="44" customFormat="1" ht="180" customHeight="1" x14ac:dyDescent="0.2">
      <c r="C266" s="202" t="s">
        <v>1517</v>
      </c>
      <c r="D266" s="68" t="s">
        <v>501</v>
      </c>
      <c r="E266" s="68" t="s">
        <v>1258</v>
      </c>
      <c r="F266" s="68" t="s">
        <v>1252</v>
      </c>
      <c r="G266" s="68" t="s">
        <v>1259</v>
      </c>
      <c r="H266" s="244"/>
      <c r="I266" s="89" t="s">
        <v>189</v>
      </c>
      <c r="J266" s="67">
        <v>0</v>
      </c>
      <c r="K266" s="59">
        <v>750000000</v>
      </c>
      <c r="L266" s="59" t="s">
        <v>506</v>
      </c>
      <c r="M266" s="253" t="s">
        <v>766</v>
      </c>
      <c r="N266" s="68" t="s">
        <v>508</v>
      </c>
      <c r="O266" s="68" t="s">
        <v>222</v>
      </c>
      <c r="P266" s="68" t="s">
        <v>1234</v>
      </c>
      <c r="Q266" s="59" t="s">
        <v>1235</v>
      </c>
      <c r="R266" s="68" t="s">
        <v>453</v>
      </c>
      <c r="S266" s="68" t="s">
        <v>511</v>
      </c>
      <c r="T266" s="68">
        <v>494</v>
      </c>
      <c r="U266" s="72">
        <v>27</v>
      </c>
      <c r="V266" s="73">
        <v>13338</v>
      </c>
      <c r="W266" s="73">
        <v>14938.56</v>
      </c>
      <c r="X266" s="68"/>
      <c r="Y266" s="70">
        <v>2016</v>
      </c>
      <c r="Z266" s="59"/>
    </row>
    <row r="267" spans="3:26" s="44" customFormat="1" ht="180" customHeight="1" x14ac:dyDescent="0.25">
      <c r="C267" s="202" t="s">
        <v>1518</v>
      </c>
      <c r="D267" s="68" t="s">
        <v>501</v>
      </c>
      <c r="E267" s="68" t="s">
        <v>1260</v>
      </c>
      <c r="F267" s="68" t="s">
        <v>1261</v>
      </c>
      <c r="G267" s="68" t="s">
        <v>1262</v>
      </c>
      <c r="H267" s="68" t="s">
        <v>1263</v>
      </c>
      <c r="I267" s="89" t="s">
        <v>189</v>
      </c>
      <c r="J267" s="67">
        <v>0</v>
      </c>
      <c r="K267" s="59">
        <v>750000000</v>
      </c>
      <c r="L267" s="59" t="s">
        <v>506</v>
      </c>
      <c r="M267" s="253" t="s">
        <v>766</v>
      </c>
      <c r="N267" s="68" t="s">
        <v>508</v>
      </c>
      <c r="O267" s="68" t="s">
        <v>222</v>
      </c>
      <c r="P267" s="68" t="s">
        <v>1234</v>
      </c>
      <c r="Q267" s="59" t="s">
        <v>1235</v>
      </c>
      <c r="R267" s="68">
        <v>704</v>
      </c>
      <c r="S267" s="68" t="s">
        <v>1264</v>
      </c>
      <c r="T267" s="68">
        <v>248</v>
      </c>
      <c r="U267" s="72">
        <v>55</v>
      </c>
      <c r="V267" s="73">
        <v>13640</v>
      </c>
      <c r="W267" s="73">
        <v>15276.8</v>
      </c>
      <c r="X267" s="68"/>
      <c r="Y267" s="70">
        <v>2016</v>
      </c>
      <c r="Z267" s="59"/>
    </row>
    <row r="268" spans="3:26" s="44" customFormat="1" ht="180" customHeight="1" x14ac:dyDescent="0.25">
      <c r="C268" s="202" t="s">
        <v>1519</v>
      </c>
      <c r="D268" s="68" t="s">
        <v>501</v>
      </c>
      <c r="E268" s="68" t="s">
        <v>1265</v>
      </c>
      <c r="F268" s="68" t="s">
        <v>1266</v>
      </c>
      <c r="G268" s="68" t="s">
        <v>1267</v>
      </c>
      <c r="H268" s="68" t="s">
        <v>1268</v>
      </c>
      <c r="I268" s="89" t="s">
        <v>189</v>
      </c>
      <c r="J268" s="67">
        <v>0</v>
      </c>
      <c r="K268" s="59">
        <v>750000000</v>
      </c>
      <c r="L268" s="59" t="s">
        <v>506</v>
      </c>
      <c r="M268" s="253" t="s">
        <v>766</v>
      </c>
      <c r="N268" s="68" t="s">
        <v>508</v>
      </c>
      <c r="O268" s="68" t="s">
        <v>222</v>
      </c>
      <c r="P268" s="68" t="s">
        <v>1234</v>
      </c>
      <c r="Q268" s="59" t="s">
        <v>1235</v>
      </c>
      <c r="R268" s="68">
        <v>704</v>
      </c>
      <c r="S268" s="68" t="s">
        <v>1264</v>
      </c>
      <c r="T268" s="68">
        <v>896</v>
      </c>
      <c r="U268" s="69">
        <v>100</v>
      </c>
      <c r="V268" s="73">
        <v>89600</v>
      </c>
      <c r="W268" s="73">
        <v>100352</v>
      </c>
      <c r="X268" s="68"/>
      <c r="Y268" s="70">
        <v>2016</v>
      </c>
      <c r="Z268" s="59"/>
    </row>
    <row r="269" spans="3:26" s="44" customFormat="1" ht="180" customHeight="1" x14ac:dyDescent="0.25">
      <c r="C269" s="202" t="s">
        <v>1520</v>
      </c>
      <c r="D269" s="68" t="s">
        <v>501</v>
      </c>
      <c r="E269" s="68" t="s">
        <v>1269</v>
      </c>
      <c r="F269" s="68" t="s">
        <v>1270</v>
      </c>
      <c r="G269" s="68" t="s">
        <v>1271</v>
      </c>
      <c r="H269" s="68"/>
      <c r="I269" s="89" t="s">
        <v>189</v>
      </c>
      <c r="J269" s="67">
        <v>0</v>
      </c>
      <c r="K269" s="59">
        <v>750000000</v>
      </c>
      <c r="L269" s="59" t="s">
        <v>506</v>
      </c>
      <c r="M269" s="253" t="s">
        <v>766</v>
      </c>
      <c r="N269" s="68" t="s">
        <v>508</v>
      </c>
      <c r="O269" s="68" t="s">
        <v>222</v>
      </c>
      <c r="P269" s="68" t="s">
        <v>1234</v>
      </c>
      <c r="Q269" s="59" t="s">
        <v>1235</v>
      </c>
      <c r="R269" s="68">
        <v>796</v>
      </c>
      <c r="S269" s="68" t="s">
        <v>511</v>
      </c>
      <c r="T269" s="68">
        <v>35</v>
      </c>
      <c r="U269" s="69">
        <v>105</v>
      </c>
      <c r="V269" s="73">
        <v>3675</v>
      </c>
      <c r="W269" s="73">
        <v>4116</v>
      </c>
      <c r="X269" s="68"/>
      <c r="Y269" s="70">
        <v>2016</v>
      </c>
      <c r="Z269" s="59"/>
    </row>
    <row r="270" spans="3:26" s="44" customFormat="1" ht="180" customHeight="1" x14ac:dyDescent="0.25">
      <c r="C270" s="202" t="s">
        <v>1521</v>
      </c>
      <c r="D270" s="68" t="s">
        <v>501</v>
      </c>
      <c r="E270" s="68" t="s">
        <v>1272</v>
      </c>
      <c r="F270" s="68" t="s">
        <v>1273</v>
      </c>
      <c r="G270" s="68" t="s">
        <v>1274</v>
      </c>
      <c r="H270" s="68" t="s">
        <v>1275</v>
      </c>
      <c r="I270" s="89" t="s">
        <v>189</v>
      </c>
      <c r="J270" s="67">
        <v>0</v>
      </c>
      <c r="K270" s="59">
        <v>750000000</v>
      </c>
      <c r="L270" s="59" t="s">
        <v>506</v>
      </c>
      <c r="M270" s="253" t="s">
        <v>766</v>
      </c>
      <c r="N270" s="68" t="s">
        <v>508</v>
      </c>
      <c r="O270" s="68" t="s">
        <v>222</v>
      </c>
      <c r="P270" s="68" t="s">
        <v>1234</v>
      </c>
      <c r="Q270" s="59" t="s">
        <v>1235</v>
      </c>
      <c r="R270" s="68">
        <v>778</v>
      </c>
      <c r="S270" s="68" t="s">
        <v>866</v>
      </c>
      <c r="T270" s="68">
        <v>50</v>
      </c>
      <c r="U270" s="69">
        <v>472</v>
      </c>
      <c r="V270" s="73">
        <v>23600</v>
      </c>
      <c r="W270" s="73">
        <v>26432</v>
      </c>
      <c r="X270" s="68"/>
      <c r="Y270" s="70">
        <v>2016</v>
      </c>
      <c r="Z270" s="59"/>
    </row>
    <row r="271" spans="3:26" s="44" customFormat="1" ht="180" customHeight="1" x14ac:dyDescent="0.25">
      <c r="C271" s="202" t="s">
        <v>1522</v>
      </c>
      <c r="D271" s="68" t="s">
        <v>501</v>
      </c>
      <c r="E271" s="68" t="s">
        <v>1276</v>
      </c>
      <c r="F271" s="68" t="s">
        <v>1273</v>
      </c>
      <c r="G271" s="68" t="s">
        <v>1277</v>
      </c>
      <c r="H271" s="68" t="s">
        <v>1275</v>
      </c>
      <c r="I271" s="89" t="s">
        <v>189</v>
      </c>
      <c r="J271" s="67">
        <v>0</v>
      </c>
      <c r="K271" s="59">
        <v>750000000</v>
      </c>
      <c r="L271" s="59" t="s">
        <v>506</v>
      </c>
      <c r="M271" s="253" t="s">
        <v>766</v>
      </c>
      <c r="N271" s="68" t="s">
        <v>508</v>
      </c>
      <c r="O271" s="68" t="s">
        <v>222</v>
      </c>
      <c r="P271" s="68" t="s">
        <v>1234</v>
      </c>
      <c r="Q271" s="59" t="s">
        <v>1235</v>
      </c>
      <c r="R271" s="68">
        <v>778</v>
      </c>
      <c r="S271" s="68" t="s">
        <v>866</v>
      </c>
      <c r="T271" s="68">
        <v>50</v>
      </c>
      <c r="U271" s="69">
        <v>315</v>
      </c>
      <c r="V271" s="73">
        <v>15750</v>
      </c>
      <c r="W271" s="73">
        <v>17640</v>
      </c>
      <c r="X271" s="68"/>
      <c r="Y271" s="70">
        <v>2016</v>
      </c>
      <c r="Z271" s="59"/>
    </row>
    <row r="272" spans="3:26" s="44" customFormat="1" ht="180" customHeight="1" x14ac:dyDescent="0.25">
      <c r="C272" s="202" t="s">
        <v>1523</v>
      </c>
      <c r="D272" s="68" t="s">
        <v>501</v>
      </c>
      <c r="E272" s="68" t="s">
        <v>1278</v>
      </c>
      <c r="F272" s="68" t="s">
        <v>1273</v>
      </c>
      <c r="G272" s="68" t="s">
        <v>1279</v>
      </c>
      <c r="H272" s="68" t="s">
        <v>1280</v>
      </c>
      <c r="I272" s="89" t="s">
        <v>189</v>
      </c>
      <c r="J272" s="67">
        <v>0</v>
      </c>
      <c r="K272" s="59">
        <v>750000000</v>
      </c>
      <c r="L272" s="59" t="s">
        <v>506</v>
      </c>
      <c r="M272" s="253" t="s">
        <v>766</v>
      </c>
      <c r="N272" s="68" t="s">
        <v>508</v>
      </c>
      <c r="O272" s="68" t="s">
        <v>222</v>
      </c>
      <c r="P272" s="68" t="s">
        <v>1234</v>
      </c>
      <c r="Q272" s="59" t="s">
        <v>1235</v>
      </c>
      <c r="R272" s="68">
        <v>778</v>
      </c>
      <c r="S272" s="68" t="s">
        <v>866</v>
      </c>
      <c r="T272" s="68">
        <v>100</v>
      </c>
      <c r="U272" s="69">
        <v>272</v>
      </c>
      <c r="V272" s="73">
        <v>27200</v>
      </c>
      <c r="W272" s="73">
        <v>30464</v>
      </c>
      <c r="X272" s="68"/>
      <c r="Y272" s="70">
        <v>2016</v>
      </c>
      <c r="Z272" s="59"/>
    </row>
    <row r="273" spans="3:26" s="44" customFormat="1" ht="180" customHeight="1" x14ac:dyDescent="0.25">
      <c r="C273" s="202" t="s">
        <v>1524</v>
      </c>
      <c r="D273" s="68" t="s">
        <v>501</v>
      </c>
      <c r="E273" s="68" t="s">
        <v>1281</v>
      </c>
      <c r="F273" s="68" t="s">
        <v>1273</v>
      </c>
      <c r="G273" s="68" t="s">
        <v>1282</v>
      </c>
      <c r="H273" s="68" t="s">
        <v>1280</v>
      </c>
      <c r="I273" s="89" t="s">
        <v>189</v>
      </c>
      <c r="J273" s="67">
        <v>0</v>
      </c>
      <c r="K273" s="59">
        <v>750000000</v>
      </c>
      <c r="L273" s="59" t="s">
        <v>506</v>
      </c>
      <c r="M273" s="253" t="s">
        <v>766</v>
      </c>
      <c r="N273" s="68" t="s">
        <v>508</v>
      </c>
      <c r="O273" s="68" t="s">
        <v>222</v>
      </c>
      <c r="P273" s="68" t="s">
        <v>1234</v>
      </c>
      <c r="Q273" s="59" t="s">
        <v>1235</v>
      </c>
      <c r="R273" s="68">
        <v>778</v>
      </c>
      <c r="S273" s="68" t="s">
        <v>866</v>
      </c>
      <c r="T273" s="68">
        <v>100</v>
      </c>
      <c r="U273" s="69">
        <v>164</v>
      </c>
      <c r="V273" s="73">
        <v>16400</v>
      </c>
      <c r="W273" s="73">
        <v>18368</v>
      </c>
      <c r="X273" s="68"/>
      <c r="Y273" s="70">
        <v>2016</v>
      </c>
      <c r="Z273" s="59"/>
    </row>
    <row r="274" spans="3:26" s="44" customFormat="1" ht="180" customHeight="1" x14ac:dyDescent="0.25">
      <c r="C274" s="202" t="s">
        <v>1525</v>
      </c>
      <c r="D274" s="68" t="s">
        <v>501</v>
      </c>
      <c r="E274" s="68" t="s">
        <v>1283</v>
      </c>
      <c r="F274" s="254" t="s">
        <v>1284</v>
      </c>
      <c r="G274" s="68" t="s">
        <v>1285</v>
      </c>
      <c r="H274" s="68" t="s">
        <v>1286</v>
      </c>
      <c r="I274" s="89" t="s">
        <v>189</v>
      </c>
      <c r="J274" s="67">
        <v>0</v>
      </c>
      <c r="K274" s="59">
        <v>750000000</v>
      </c>
      <c r="L274" s="59" t="s">
        <v>506</v>
      </c>
      <c r="M274" s="253" t="s">
        <v>766</v>
      </c>
      <c r="N274" s="68" t="s">
        <v>508</v>
      </c>
      <c r="O274" s="68" t="s">
        <v>222</v>
      </c>
      <c r="P274" s="68" t="s">
        <v>1234</v>
      </c>
      <c r="Q274" s="59" t="s">
        <v>1235</v>
      </c>
      <c r="R274" s="68">
        <v>796</v>
      </c>
      <c r="S274" s="68" t="s">
        <v>511</v>
      </c>
      <c r="T274" s="68">
        <v>52</v>
      </c>
      <c r="U274" s="69">
        <v>565</v>
      </c>
      <c r="V274" s="73">
        <v>29380</v>
      </c>
      <c r="W274" s="73">
        <v>32905.599999999999</v>
      </c>
      <c r="X274" s="68"/>
      <c r="Y274" s="70">
        <v>2016</v>
      </c>
      <c r="Z274" s="59"/>
    </row>
    <row r="275" spans="3:26" s="44" customFormat="1" ht="180" customHeight="1" x14ac:dyDescent="0.25">
      <c r="C275" s="202" t="s">
        <v>1526</v>
      </c>
      <c r="D275" s="68" t="s">
        <v>501</v>
      </c>
      <c r="E275" s="68" t="s">
        <v>1283</v>
      </c>
      <c r="F275" s="254" t="s">
        <v>1284</v>
      </c>
      <c r="G275" s="68" t="s">
        <v>1285</v>
      </c>
      <c r="H275" s="68" t="s">
        <v>1287</v>
      </c>
      <c r="I275" s="89" t="s">
        <v>189</v>
      </c>
      <c r="J275" s="67">
        <v>0</v>
      </c>
      <c r="K275" s="59">
        <v>750000000</v>
      </c>
      <c r="L275" s="59" t="s">
        <v>506</v>
      </c>
      <c r="M275" s="253" t="s">
        <v>766</v>
      </c>
      <c r="N275" s="68" t="s">
        <v>508</v>
      </c>
      <c r="O275" s="68" t="s">
        <v>222</v>
      </c>
      <c r="P275" s="68" t="s">
        <v>1234</v>
      </c>
      <c r="Q275" s="59" t="s">
        <v>1235</v>
      </c>
      <c r="R275" s="68">
        <v>796</v>
      </c>
      <c r="S275" s="68" t="s">
        <v>511</v>
      </c>
      <c r="T275" s="68">
        <v>50</v>
      </c>
      <c r="U275" s="69">
        <v>354</v>
      </c>
      <c r="V275" s="73">
        <v>17700</v>
      </c>
      <c r="W275" s="73">
        <v>19824</v>
      </c>
      <c r="X275" s="68"/>
      <c r="Y275" s="70">
        <v>2016</v>
      </c>
      <c r="Z275" s="59"/>
    </row>
    <row r="276" spans="3:26" s="44" customFormat="1" ht="180" customHeight="1" x14ac:dyDescent="0.25">
      <c r="C276" s="202" t="s">
        <v>1527</v>
      </c>
      <c r="D276" s="68" t="s">
        <v>501</v>
      </c>
      <c r="E276" s="68" t="s">
        <v>1283</v>
      </c>
      <c r="F276" s="254" t="s">
        <v>1284</v>
      </c>
      <c r="G276" s="68" t="s">
        <v>1285</v>
      </c>
      <c r="H276" s="68" t="s">
        <v>1288</v>
      </c>
      <c r="I276" s="89" t="s">
        <v>189</v>
      </c>
      <c r="J276" s="67">
        <v>0</v>
      </c>
      <c r="K276" s="59">
        <v>750000000</v>
      </c>
      <c r="L276" s="59" t="s">
        <v>506</v>
      </c>
      <c r="M276" s="253" t="s">
        <v>766</v>
      </c>
      <c r="N276" s="68" t="s">
        <v>508</v>
      </c>
      <c r="O276" s="68" t="s">
        <v>222</v>
      </c>
      <c r="P276" s="68" t="s">
        <v>1234</v>
      </c>
      <c r="Q276" s="59" t="s">
        <v>1235</v>
      </c>
      <c r="R276" s="68">
        <v>796</v>
      </c>
      <c r="S276" s="68" t="s">
        <v>511</v>
      </c>
      <c r="T276" s="68">
        <v>2</v>
      </c>
      <c r="U276" s="69">
        <v>5000</v>
      </c>
      <c r="V276" s="73">
        <v>10000</v>
      </c>
      <c r="W276" s="73">
        <v>11200</v>
      </c>
      <c r="X276" s="68"/>
      <c r="Y276" s="70">
        <v>2016</v>
      </c>
      <c r="Z276" s="59"/>
    </row>
    <row r="277" spans="3:26" s="44" customFormat="1" ht="180" customHeight="1" x14ac:dyDescent="0.25">
      <c r="C277" s="202" t="s">
        <v>1528</v>
      </c>
      <c r="D277" s="68" t="s">
        <v>501</v>
      </c>
      <c r="E277" s="68" t="s">
        <v>1289</v>
      </c>
      <c r="F277" s="68" t="s">
        <v>1290</v>
      </c>
      <c r="G277" s="68" t="s">
        <v>1291</v>
      </c>
      <c r="H277" s="68"/>
      <c r="I277" s="89" t="s">
        <v>189</v>
      </c>
      <c r="J277" s="67">
        <v>0</v>
      </c>
      <c r="K277" s="59">
        <v>750000000</v>
      </c>
      <c r="L277" s="59" t="s">
        <v>506</v>
      </c>
      <c r="M277" s="253" t="s">
        <v>766</v>
      </c>
      <c r="N277" s="68" t="s">
        <v>508</v>
      </c>
      <c r="O277" s="68" t="s">
        <v>222</v>
      </c>
      <c r="P277" s="68" t="s">
        <v>1234</v>
      </c>
      <c r="Q277" s="59" t="s">
        <v>1235</v>
      </c>
      <c r="R277" s="68">
        <v>796</v>
      </c>
      <c r="S277" s="68" t="s">
        <v>511</v>
      </c>
      <c r="T277" s="68">
        <v>100</v>
      </c>
      <c r="U277" s="69">
        <v>81</v>
      </c>
      <c r="V277" s="73">
        <v>8100</v>
      </c>
      <c r="W277" s="73">
        <v>9072</v>
      </c>
      <c r="X277" s="68"/>
      <c r="Y277" s="70">
        <v>2016</v>
      </c>
      <c r="Z277" s="59"/>
    </row>
    <row r="278" spans="3:26" s="44" customFormat="1" ht="180" customHeight="1" x14ac:dyDescent="0.25">
      <c r="C278" s="202" t="s">
        <v>1529</v>
      </c>
      <c r="D278" s="68" t="s">
        <v>501</v>
      </c>
      <c r="E278" s="68" t="s">
        <v>1292</v>
      </c>
      <c r="F278" s="68" t="s">
        <v>1290</v>
      </c>
      <c r="G278" s="68" t="s">
        <v>1293</v>
      </c>
      <c r="H278" s="68"/>
      <c r="I278" s="89" t="s">
        <v>189</v>
      </c>
      <c r="J278" s="67">
        <v>0</v>
      </c>
      <c r="K278" s="59">
        <v>750000000</v>
      </c>
      <c r="L278" s="59" t="s">
        <v>506</v>
      </c>
      <c r="M278" s="253" t="s">
        <v>766</v>
      </c>
      <c r="N278" s="68" t="s">
        <v>508</v>
      </c>
      <c r="O278" s="68" t="s">
        <v>222</v>
      </c>
      <c r="P278" s="68" t="s">
        <v>1234</v>
      </c>
      <c r="Q278" s="59" t="s">
        <v>1235</v>
      </c>
      <c r="R278" s="68" t="s">
        <v>453</v>
      </c>
      <c r="S278" s="68" t="s">
        <v>511</v>
      </c>
      <c r="T278" s="68">
        <v>100</v>
      </c>
      <c r="U278" s="69">
        <v>188</v>
      </c>
      <c r="V278" s="73">
        <v>18800</v>
      </c>
      <c r="W278" s="73">
        <v>21056</v>
      </c>
      <c r="X278" s="68"/>
      <c r="Y278" s="70">
        <v>2016</v>
      </c>
      <c r="Z278" s="59"/>
    </row>
    <row r="279" spans="3:26" s="44" customFormat="1" ht="180" customHeight="1" x14ac:dyDescent="0.25">
      <c r="C279" s="202" t="s">
        <v>1530</v>
      </c>
      <c r="D279" s="68" t="s">
        <v>501</v>
      </c>
      <c r="E279" s="68" t="s">
        <v>1294</v>
      </c>
      <c r="F279" s="68" t="s">
        <v>1290</v>
      </c>
      <c r="G279" s="68" t="s">
        <v>1295</v>
      </c>
      <c r="H279" s="68"/>
      <c r="I279" s="89" t="s">
        <v>189</v>
      </c>
      <c r="J279" s="67">
        <v>0</v>
      </c>
      <c r="K279" s="59">
        <v>750000000</v>
      </c>
      <c r="L279" s="59" t="s">
        <v>506</v>
      </c>
      <c r="M279" s="253" t="s">
        <v>766</v>
      </c>
      <c r="N279" s="68" t="s">
        <v>508</v>
      </c>
      <c r="O279" s="68" t="s">
        <v>222</v>
      </c>
      <c r="P279" s="68" t="s">
        <v>1234</v>
      </c>
      <c r="Q279" s="59" t="s">
        <v>1235</v>
      </c>
      <c r="R279" s="68" t="s">
        <v>453</v>
      </c>
      <c r="S279" s="68" t="s">
        <v>511</v>
      </c>
      <c r="T279" s="68">
        <v>100</v>
      </c>
      <c r="U279" s="69">
        <v>548</v>
      </c>
      <c r="V279" s="73">
        <v>54800</v>
      </c>
      <c r="W279" s="73">
        <v>61376</v>
      </c>
      <c r="X279" s="68"/>
      <c r="Y279" s="70">
        <v>2016</v>
      </c>
      <c r="Z279" s="59"/>
    </row>
    <row r="280" spans="3:26" s="44" customFormat="1" ht="180" customHeight="1" x14ac:dyDescent="0.25">
      <c r="C280" s="202" t="s">
        <v>1531</v>
      </c>
      <c r="D280" s="68" t="s">
        <v>501</v>
      </c>
      <c r="E280" s="68" t="s">
        <v>1296</v>
      </c>
      <c r="F280" s="68" t="s">
        <v>1290</v>
      </c>
      <c r="G280" s="68" t="s">
        <v>1297</v>
      </c>
      <c r="H280" s="68"/>
      <c r="I280" s="89" t="s">
        <v>189</v>
      </c>
      <c r="J280" s="67">
        <v>0</v>
      </c>
      <c r="K280" s="59">
        <v>750000000</v>
      </c>
      <c r="L280" s="59" t="s">
        <v>506</v>
      </c>
      <c r="M280" s="253" t="s">
        <v>766</v>
      </c>
      <c r="N280" s="68" t="s">
        <v>508</v>
      </c>
      <c r="O280" s="68" t="s">
        <v>222</v>
      </c>
      <c r="P280" s="68" t="s">
        <v>1234</v>
      </c>
      <c r="Q280" s="59" t="s">
        <v>1235</v>
      </c>
      <c r="R280" s="68" t="s">
        <v>453</v>
      </c>
      <c r="S280" s="68" t="s">
        <v>511</v>
      </c>
      <c r="T280" s="68">
        <v>300</v>
      </c>
      <c r="U280" s="69">
        <v>264</v>
      </c>
      <c r="V280" s="73">
        <v>79200</v>
      </c>
      <c r="W280" s="73">
        <v>88704</v>
      </c>
      <c r="X280" s="68"/>
      <c r="Y280" s="70">
        <v>2016</v>
      </c>
      <c r="Z280" s="59"/>
    </row>
    <row r="281" spans="3:26" s="44" customFormat="1" ht="180" customHeight="1" x14ac:dyDescent="0.25">
      <c r="C281" s="202" t="s">
        <v>1532</v>
      </c>
      <c r="D281" s="68" t="s">
        <v>501</v>
      </c>
      <c r="E281" s="68" t="s">
        <v>1298</v>
      </c>
      <c r="F281" s="68" t="s">
        <v>1290</v>
      </c>
      <c r="G281" s="68" t="s">
        <v>1299</v>
      </c>
      <c r="H281" s="68"/>
      <c r="I281" s="89" t="s">
        <v>189</v>
      </c>
      <c r="J281" s="67">
        <v>0</v>
      </c>
      <c r="K281" s="59">
        <v>750000000</v>
      </c>
      <c r="L281" s="59" t="s">
        <v>506</v>
      </c>
      <c r="M281" s="253" t="s">
        <v>766</v>
      </c>
      <c r="N281" s="68" t="s">
        <v>508</v>
      </c>
      <c r="O281" s="68" t="s">
        <v>222</v>
      </c>
      <c r="P281" s="68" t="s">
        <v>1234</v>
      </c>
      <c r="Q281" s="59" t="s">
        <v>1235</v>
      </c>
      <c r="R281" s="68" t="s">
        <v>453</v>
      </c>
      <c r="S281" s="68" t="s">
        <v>511</v>
      </c>
      <c r="T281" s="68">
        <v>900</v>
      </c>
      <c r="U281" s="69">
        <v>457</v>
      </c>
      <c r="V281" s="73">
        <v>411300</v>
      </c>
      <c r="W281" s="73">
        <v>460656</v>
      </c>
      <c r="X281" s="68"/>
      <c r="Y281" s="70">
        <v>2016</v>
      </c>
      <c r="Z281" s="59"/>
    </row>
    <row r="282" spans="3:26" s="44" customFormat="1" ht="180" customHeight="1" x14ac:dyDescent="0.25">
      <c r="C282" s="202" t="s">
        <v>1533</v>
      </c>
      <c r="D282" s="68" t="s">
        <v>501</v>
      </c>
      <c r="E282" s="68" t="s">
        <v>1300</v>
      </c>
      <c r="F282" s="68" t="s">
        <v>1290</v>
      </c>
      <c r="G282" s="68" t="s">
        <v>1301</v>
      </c>
      <c r="H282" s="68"/>
      <c r="I282" s="89" t="s">
        <v>189</v>
      </c>
      <c r="J282" s="67">
        <v>0</v>
      </c>
      <c r="K282" s="59">
        <v>750000000</v>
      </c>
      <c r="L282" s="59" t="s">
        <v>506</v>
      </c>
      <c r="M282" s="253" t="s">
        <v>766</v>
      </c>
      <c r="N282" s="68" t="s">
        <v>508</v>
      </c>
      <c r="O282" s="68" t="s">
        <v>222</v>
      </c>
      <c r="P282" s="68" t="s">
        <v>1234</v>
      </c>
      <c r="Q282" s="59" t="s">
        <v>1235</v>
      </c>
      <c r="R282" s="68" t="s">
        <v>453</v>
      </c>
      <c r="S282" s="68" t="s">
        <v>511</v>
      </c>
      <c r="T282" s="68">
        <v>900</v>
      </c>
      <c r="U282" s="69">
        <v>473</v>
      </c>
      <c r="V282" s="73">
        <v>425700</v>
      </c>
      <c r="W282" s="73">
        <v>476784</v>
      </c>
      <c r="X282" s="68"/>
      <c r="Y282" s="70">
        <v>2016</v>
      </c>
      <c r="Z282" s="59"/>
    </row>
    <row r="283" spans="3:26" s="44" customFormat="1" ht="180" customHeight="1" x14ac:dyDescent="0.2">
      <c r="C283" s="202" t="s">
        <v>1534</v>
      </c>
      <c r="D283" s="68" t="s">
        <v>501</v>
      </c>
      <c r="E283" s="68" t="s">
        <v>1302</v>
      </c>
      <c r="F283" s="68" t="s">
        <v>1303</v>
      </c>
      <c r="G283" s="68" t="s">
        <v>1304</v>
      </c>
      <c r="H283" s="244"/>
      <c r="I283" s="89" t="s">
        <v>189</v>
      </c>
      <c r="J283" s="67">
        <v>0</v>
      </c>
      <c r="K283" s="59">
        <v>750000000</v>
      </c>
      <c r="L283" s="59" t="s">
        <v>506</v>
      </c>
      <c r="M283" s="253" t="s">
        <v>766</v>
      </c>
      <c r="N283" s="68" t="s">
        <v>508</v>
      </c>
      <c r="O283" s="68" t="s">
        <v>222</v>
      </c>
      <c r="P283" s="68" t="s">
        <v>1234</v>
      </c>
      <c r="Q283" s="59" t="s">
        <v>1235</v>
      </c>
      <c r="R283" s="68" t="s">
        <v>453</v>
      </c>
      <c r="S283" s="68" t="s">
        <v>511</v>
      </c>
      <c r="T283" s="68">
        <v>80</v>
      </c>
      <c r="U283" s="69">
        <v>171</v>
      </c>
      <c r="V283" s="73">
        <v>13680</v>
      </c>
      <c r="W283" s="73">
        <v>15321.6</v>
      </c>
      <c r="X283" s="68"/>
      <c r="Y283" s="70">
        <v>2016</v>
      </c>
      <c r="Z283" s="59"/>
    </row>
    <row r="284" spans="3:26" s="44" customFormat="1" ht="180" customHeight="1" x14ac:dyDescent="0.25">
      <c r="C284" s="202" t="s">
        <v>1535</v>
      </c>
      <c r="D284" s="68" t="s">
        <v>501</v>
      </c>
      <c r="E284" s="68" t="s">
        <v>1305</v>
      </c>
      <c r="F284" s="68" t="s">
        <v>1306</v>
      </c>
      <c r="G284" s="68" t="s">
        <v>1307</v>
      </c>
      <c r="H284" s="68"/>
      <c r="I284" s="89" t="s">
        <v>189</v>
      </c>
      <c r="J284" s="67">
        <v>0</v>
      </c>
      <c r="K284" s="59">
        <v>750000000</v>
      </c>
      <c r="L284" s="59" t="s">
        <v>506</v>
      </c>
      <c r="M284" s="253" t="s">
        <v>766</v>
      </c>
      <c r="N284" s="68" t="s">
        <v>508</v>
      </c>
      <c r="O284" s="68" t="s">
        <v>222</v>
      </c>
      <c r="P284" s="68" t="s">
        <v>1234</v>
      </c>
      <c r="Q284" s="59" t="s">
        <v>1235</v>
      </c>
      <c r="R284" s="68" t="s">
        <v>453</v>
      </c>
      <c r="S284" s="68" t="s">
        <v>511</v>
      </c>
      <c r="T284" s="68">
        <v>50</v>
      </c>
      <c r="U284" s="69">
        <v>169</v>
      </c>
      <c r="V284" s="73">
        <v>8450</v>
      </c>
      <c r="W284" s="73">
        <v>9464</v>
      </c>
      <c r="X284" s="68"/>
      <c r="Y284" s="70">
        <v>2016</v>
      </c>
      <c r="Z284" s="59"/>
    </row>
    <row r="285" spans="3:26" s="44" customFormat="1" ht="180" customHeight="1" x14ac:dyDescent="0.25">
      <c r="C285" s="202" t="s">
        <v>1536</v>
      </c>
      <c r="D285" s="68" t="s">
        <v>501</v>
      </c>
      <c r="E285" s="68" t="s">
        <v>1308</v>
      </c>
      <c r="F285" s="68" t="s">
        <v>1306</v>
      </c>
      <c r="G285" s="68" t="s">
        <v>1635</v>
      </c>
      <c r="H285" s="68"/>
      <c r="I285" s="89" t="s">
        <v>189</v>
      </c>
      <c r="J285" s="67">
        <v>0</v>
      </c>
      <c r="K285" s="59">
        <v>750000000</v>
      </c>
      <c r="L285" s="59" t="s">
        <v>506</v>
      </c>
      <c r="M285" s="253" t="s">
        <v>766</v>
      </c>
      <c r="N285" s="68" t="s">
        <v>508</v>
      </c>
      <c r="O285" s="68" t="s">
        <v>222</v>
      </c>
      <c r="P285" s="68" t="s">
        <v>1234</v>
      </c>
      <c r="Q285" s="59" t="s">
        <v>1235</v>
      </c>
      <c r="R285" s="68" t="s">
        <v>453</v>
      </c>
      <c r="S285" s="68" t="s">
        <v>511</v>
      </c>
      <c r="T285" s="68">
        <v>50</v>
      </c>
      <c r="U285" s="69">
        <v>35</v>
      </c>
      <c r="V285" s="73">
        <v>1750</v>
      </c>
      <c r="W285" s="73">
        <v>1960</v>
      </c>
      <c r="X285" s="68"/>
      <c r="Y285" s="70">
        <v>2016</v>
      </c>
      <c r="Z285" s="59"/>
    </row>
    <row r="286" spans="3:26" s="44" customFormat="1" ht="180" customHeight="1" x14ac:dyDescent="0.25">
      <c r="C286" s="202" t="s">
        <v>1537</v>
      </c>
      <c r="D286" s="68" t="s">
        <v>501</v>
      </c>
      <c r="E286" s="68" t="s">
        <v>1309</v>
      </c>
      <c r="F286" s="68" t="s">
        <v>1290</v>
      </c>
      <c r="G286" s="68" t="s">
        <v>1310</v>
      </c>
      <c r="H286" s="68" t="s">
        <v>1311</v>
      </c>
      <c r="I286" s="89" t="s">
        <v>189</v>
      </c>
      <c r="J286" s="67">
        <v>0</v>
      </c>
      <c r="K286" s="59">
        <v>750000000</v>
      </c>
      <c r="L286" s="59" t="s">
        <v>506</v>
      </c>
      <c r="M286" s="253" t="s">
        <v>766</v>
      </c>
      <c r="N286" s="68" t="s">
        <v>508</v>
      </c>
      <c r="O286" s="68" t="s">
        <v>222</v>
      </c>
      <c r="P286" s="68" t="s">
        <v>1234</v>
      </c>
      <c r="Q286" s="59" t="s">
        <v>1235</v>
      </c>
      <c r="R286" s="68">
        <v>796</v>
      </c>
      <c r="S286" s="68" t="s">
        <v>511</v>
      </c>
      <c r="T286" s="68">
        <v>30</v>
      </c>
      <c r="U286" s="69">
        <v>1000</v>
      </c>
      <c r="V286" s="73">
        <v>30000</v>
      </c>
      <c r="W286" s="73">
        <v>33600</v>
      </c>
      <c r="X286" s="68"/>
      <c r="Y286" s="70">
        <v>2016</v>
      </c>
      <c r="Z286" s="59"/>
    </row>
    <row r="287" spans="3:26" s="44" customFormat="1" ht="180" customHeight="1" x14ac:dyDescent="0.25">
      <c r="C287" s="202" t="s">
        <v>1538</v>
      </c>
      <c r="D287" s="68" t="s">
        <v>501</v>
      </c>
      <c r="E287" s="68" t="s">
        <v>1312</v>
      </c>
      <c r="F287" s="68" t="s">
        <v>1290</v>
      </c>
      <c r="G287" s="68" t="s">
        <v>1313</v>
      </c>
      <c r="H287" s="68"/>
      <c r="I287" s="89" t="s">
        <v>189</v>
      </c>
      <c r="J287" s="67">
        <v>0</v>
      </c>
      <c r="K287" s="59">
        <v>750000000</v>
      </c>
      <c r="L287" s="59" t="s">
        <v>506</v>
      </c>
      <c r="M287" s="253" t="s">
        <v>766</v>
      </c>
      <c r="N287" s="68" t="s">
        <v>508</v>
      </c>
      <c r="O287" s="68" t="s">
        <v>222</v>
      </c>
      <c r="P287" s="68" t="s">
        <v>1234</v>
      </c>
      <c r="Q287" s="59" t="s">
        <v>1235</v>
      </c>
      <c r="R287" s="68" t="s">
        <v>453</v>
      </c>
      <c r="S287" s="68" t="s">
        <v>511</v>
      </c>
      <c r="T287" s="68">
        <v>179</v>
      </c>
      <c r="U287" s="69">
        <v>263</v>
      </c>
      <c r="V287" s="73">
        <v>47077</v>
      </c>
      <c r="W287" s="73">
        <v>52726.239999999998</v>
      </c>
      <c r="X287" s="68"/>
      <c r="Y287" s="70">
        <v>2016</v>
      </c>
      <c r="Z287" s="59"/>
    </row>
    <row r="288" spans="3:26" s="44" customFormat="1" ht="180" customHeight="1" x14ac:dyDescent="0.25">
      <c r="C288" s="202" t="s">
        <v>1539</v>
      </c>
      <c r="D288" s="68" t="s">
        <v>501</v>
      </c>
      <c r="E288" s="68" t="s">
        <v>1314</v>
      </c>
      <c r="F288" s="68" t="s">
        <v>1315</v>
      </c>
      <c r="G288" s="68" t="s">
        <v>1316</v>
      </c>
      <c r="H288" s="68"/>
      <c r="I288" s="89" t="s">
        <v>189</v>
      </c>
      <c r="J288" s="67">
        <v>0</v>
      </c>
      <c r="K288" s="59">
        <v>750000000</v>
      </c>
      <c r="L288" s="59" t="s">
        <v>506</v>
      </c>
      <c r="M288" s="253" t="s">
        <v>766</v>
      </c>
      <c r="N288" s="68" t="s">
        <v>508</v>
      </c>
      <c r="O288" s="68" t="s">
        <v>222</v>
      </c>
      <c r="P288" s="68" t="s">
        <v>1234</v>
      </c>
      <c r="Q288" s="59" t="s">
        <v>1235</v>
      </c>
      <c r="R288" s="68" t="s">
        <v>453</v>
      </c>
      <c r="S288" s="68" t="s">
        <v>511</v>
      </c>
      <c r="T288" s="68">
        <v>87</v>
      </c>
      <c r="U288" s="69">
        <v>312</v>
      </c>
      <c r="V288" s="73">
        <v>27144</v>
      </c>
      <c r="W288" s="73">
        <v>30401.279999999999</v>
      </c>
      <c r="X288" s="68"/>
      <c r="Y288" s="70">
        <v>2016</v>
      </c>
      <c r="Z288" s="59"/>
    </row>
    <row r="289" spans="3:26" s="44" customFormat="1" ht="180" customHeight="1" x14ac:dyDescent="0.25">
      <c r="C289" s="202" t="s">
        <v>1540</v>
      </c>
      <c r="D289" s="68" t="s">
        <v>501</v>
      </c>
      <c r="E289" s="68" t="s">
        <v>1317</v>
      </c>
      <c r="F289" s="68" t="s">
        <v>1315</v>
      </c>
      <c r="G289" s="68" t="s">
        <v>1318</v>
      </c>
      <c r="H289" s="68"/>
      <c r="I289" s="89" t="s">
        <v>189</v>
      </c>
      <c r="J289" s="67">
        <v>0</v>
      </c>
      <c r="K289" s="59">
        <v>750000000</v>
      </c>
      <c r="L289" s="59" t="s">
        <v>506</v>
      </c>
      <c r="M289" s="253" t="s">
        <v>766</v>
      </c>
      <c r="N289" s="68" t="s">
        <v>508</v>
      </c>
      <c r="O289" s="68" t="s">
        <v>222</v>
      </c>
      <c r="P289" s="68" t="s">
        <v>1234</v>
      </c>
      <c r="Q289" s="59" t="s">
        <v>1235</v>
      </c>
      <c r="R289" s="68" t="s">
        <v>453</v>
      </c>
      <c r="S289" s="68" t="s">
        <v>511</v>
      </c>
      <c r="T289" s="68">
        <v>100</v>
      </c>
      <c r="U289" s="69">
        <v>295</v>
      </c>
      <c r="V289" s="73">
        <v>29500</v>
      </c>
      <c r="W289" s="73">
        <v>33040</v>
      </c>
      <c r="X289" s="68"/>
      <c r="Y289" s="70">
        <v>2016</v>
      </c>
      <c r="Z289" s="59"/>
    </row>
    <row r="290" spans="3:26" s="44" customFormat="1" ht="180" customHeight="1" x14ac:dyDescent="0.25">
      <c r="C290" s="202" t="s">
        <v>1541</v>
      </c>
      <c r="D290" s="68" t="s">
        <v>501</v>
      </c>
      <c r="E290" s="68" t="s">
        <v>1319</v>
      </c>
      <c r="F290" s="68" t="s">
        <v>1315</v>
      </c>
      <c r="G290" s="68" t="s">
        <v>1320</v>
      </c>
      <c r="H290" s="68"/>
      <c r="I290" s="89" t="s">
        <v>189</v>
      </c>
      <c r="J290" s="67">
        <v>0</v>
      </c>
      <c r="K290" s="59">
        <v>750000000</v>
      </c>
      <c r="L290" s="59" t="s">
        <v>506</v>
      </c>
      <c r="M290" s="253" t="s">
        <v>766</v>
      </c>
      <c r="N290" s="68" t="s">
        <v>508</v>
      </c>
      <c r="O290" s="68" t="s">
        <v>222</v>
      </c>
      <c r="P290" s="68" t="s">
        <v>1234</v>
      </c>
      <c r="Q290" s="59" t="s">
        <v>1235</v>
      </c>
      <c r="R290" s="68">
        <v>796</v>
      </c>
      <c r="S290" s="68" t="s">
        <v>511</v>
      </c>
      <c r="T290" s="68">
        <v>208</v>
      </c>
      <c r="U290" s="69">
        <v>45</v>
      </c>
      <c r="V290" s="73">
        <v>9360</v>
      </c>
      <c r="W290" s="73">
        <v>10483.200000000001</v>
      </c>
      <c r="X290" s="68"/>
      <c r="Y290" s="70">
        <v>2016</v>
      </c>
      <c r="Z290" s="59"/>
    </row>
    <row r="291" spans="3:26" s="44" customFormat="1" ht="180" customHeight="1" x14ac:dyDescent="0.25">
      <c r="C291" s="202" t="s">
        <v>1542</v>
      </c>
      <c r="D291" s="68" t="s">
        <v>501</v>
      </c>
      <c r="E291" s="68" t="s">
        <v>1321</v>
      </c>
      <c r="F291" s="68" t="s">
        <v>1322</v>
      </c>
      <c r="G291" s="68" t="s">
        <v>1323</v>
      </c>
      <c r="H291" s="68"/>
      <c r="I291" s="89" t="s">
        <v>189</v>
      </c>
      <c r="J291" s="67">
        <v>0</v>
      </c>
      <c r="K291" s="59">
        <v>750000000</v>
      </c>
      <c r="L291" s="59" t="s">
        <v>506</v>
      </c>
      <c r="M291" s="253" t="s">
        <v>766</v>
      </c>
      <c r="N291" s="68" t="s">
        <v>508</v>
      </c>
      <c r="O291" s="68" t="s">
        <v>222</v>
      </c>
      <c r="P291" s="68" t="s">
        <v>1234</v>
      </c>
      <c r="Q291" s="59" t="s">
        <v>1235</v>
      </c>
      <c r="R291" s="68">
        <v>796</v>
      </c>
      <c r="S291" s="68" t="s">
        <v>511</v>
      </c>
      <c r="T291" s="68">
        <v>50</v>
      </c>
      <c r="U291" s="69">
        <v>160</v>
      </c>
      <c r="V291" s="73">
        <v>8000</v>
      </c>
      <c r="W291" s="73">
        <v>8960</v>
      </c>
      <c r="X291" s="68"/>
      <c r="Y291" s="70">
        <v>2016</v>
      </c>
      <c r="Z291" s="59"/>
    </row>
    <row r="292" spans="3:26" s="44" customFormat="1" ht="180" customHeight="1" x14ac:dyDescent="0.25">
      <c r="C292" s="202" t="s">
        <v>1543</v>
      </c>
      <c r="D292" s="68" t="s">
        <v>501</v>
      </c>
      <c r="E292" s="68" t="s">
        <v>1324</v>
      </c>
      <c r="F292" s="68" t="s">
        <v>1325</v>
      </c>
      <c r="G292" s="68" t="s">
        <v>1326</v>
      </c>
      <c r="H292" s="68"/>
      <c r="I292" s="89" t="s">
        <v>189</v>
      </c>
      <c r="J292" s="67">
        <v>0</v>
      </c>
      <c r="K292" s="59">
        <v>750000000</v>
      </c>
      <c r="L292" s="59" t="s">
        <v>506</v>
      </c>
      <c r="M292" s="253" t="s">
        <v>766</v>
      </c>
      <c r="N292" s="68" t="s">
        <v>508</v>
      </c>
      <c r="O292" s="68" t="s">
        <v>222</v>
      </c>
      <c r="P292" s="68" t="s">
        <v>1234</v>
      </c>
      <c r="Q292" s="59" t="s">
        <v>1235</v>
      </c>
      <c r="R292" s="68">
        <v>796</v>
      </c>
      <c r="S292" s="68" t="s">
        <v>511</v>
      </c>
      <c r="T292" s="68">
        <v>294</v>
      </c>
      <c r="U292" s="69">
        <v>62</v>
      </c>
      <c r="V292" s="73">
        <v>18228</v>
      </c>
      <c r="W292" s="73">
        <v>20415.36</v>
      </c>
      <c r="X292" s="68"/>
      <c r="Y292" s="70">
        <v>2016</v>
      </c>
      <c r="Z292" s="59"/>
    </row>
    <row r="293" spans="3:26" s="44" customFormat="1" ht="180" customHeight="1" x14ac:dyDescent="0.25">
      <c r="C293" s="202" t="s">
        <v>1544</v>
      </c>
      <c r="D293" s="68" t="s">
        <v>501</v>
      </c>
      <c r="E293" s="68" t="s">
        <v>1327</v>
      </c>
      <c r="F293" s="68" t="s">
        <v>1328</v>
      </c>
      <c r="G293" s="68" t="s">
        <v>1329</v>
      </c>
      <c r="H293" s="68"/>
      <c r="I293" s="89" t="s">
        <v>189</v>
      </c>
      <c r="J293" s="67">
        <v>0</v>
      </c>
      <c r="K293" s="59">
        <v>750000000</v>
      </c>
      <c r="L293" s="59" t="s">
        <v>506</v>
      </c>
      <c r="M293" s="253" t="s">
        <v>766</v>
      </c>
      <c r="N293" s="68" t="s">
        <v>508</v>
      </c>
      <c r="O293" s="68" t="s">
        <v>222</v>
      </c>
      <c r="P293" s="68" t="s">
        <v>1234</v>
      </c>
      <c r="Q293" s="59" t="s">
        <v>1235</v>
      </c>
      <c r="R293" s="68">
        <v>796</v>
      </c>
      <c r="S293" s="68" t="s">
        <v>511</v>
      </c>
      <c r="T293" s="68">
        <v>300</v>
      </c>
      <c r="U293" s="69">
        <v>134</v>
      </c>
      <c r="V293" s="73">
        <v>40200</v>
      </c>
      <c r="W293" s="73">
        <v>45024</v>
      </c>
      <c r="X293" s="68"/>
      <c r="Y293" s="70">
        <v>2016</v>
      </c>
      <c r="Z293" s="59"/>
    </row>
    <row r="294" spans="3:26" s="44" customFormat="1" ht="180" customHeight="1" x14ac:dyDescent="0.25">
      <c r="C294" s="202" t="s">
        <v>1545</v>
      </c>
      <c r="D294" s="68" t="s">
        <v>501</v>
      </c>
      <c r="E294" s="68" t="s">
        <v>1330</v>
      </c>
      <c r="F294" s="68" t="s">
        <v>1328</v>
      </c>
      <c r="G294" s="68" t="s">
        <v>1331</v>
      </c>
      <c r="H294" s="68"/>
      <c r="I294" s="89" t="s">
        <v>189</v>
      </c>
      <c r="J294" s="67">
        <v>0</v>
      </c>
      <c r="K294" s="59">
        <v>750000000</v>
      </c>
      <c r="L294" s="59" t="s">
        <v>506</v>
      </c>
      <c r="M294" s="253" t="s">
        <v>766</v>
      </c>
      <c r="N294" s="68" t="s">
        <v>508</v>
      </c>
      <c r="O294" s="68" t="s">
        <v>222</v>
      </c>
      <c r="P294" s="68" t="s">
        <v>1234</v>
      </c>
      <c r="Q294" s="59" t="s">
        <v>1235</v>
      </c>
      <c r="R294" s="68">
        <v>796</v>
      </c>
      <c r="S294" s="68" t="s">
        <v>511</v>
      </c>
      <c r="T294" s="68">
        <v>100</v>
      </c>
      <c r="U294" s="69">
        <v>232</v>
      </c>
      <c r="V294" s="73">
        <v>23200</v>
      </c>
      <c r="W294" s="73">
        <v>25984</v>
      </c>
      <c r="X294" s="68"/>
      <c r="Y294" s="70">
        <v>2016</v>
      </c>
      <c r="Z294" s="59"/>
    </row>
    <row r="295" spans="3:26" s="44" customFormat="1" ht="180" customHeight="1" x14ac:dyDescent="0.2">
      <c r="C295" s="202" t="s">
        <v>1546</v>
      </c>
      <c r="D295" s="68" t="s">
        <v>501</v>
      </c>
      <c r="E295" s="68" t="s">
        <v>1332</v>
      </c>
      <c r="F295" s="68" t="s">
        <v>1333</v>
      </c>
      <c r="G295" s="68" t="s">
        <v>1334</v>
      </c>
      <c r="H295" s="244"/>
      <c r="I295" s="89" t="s">
        <v>189</v>
      </c>
      <c r="J295" s="67">
        <v>0</v>
      </c>
      <c r="K295" s="59">
        <v>750000000</v>
      </c>
      <c r="L295" s="59" t="s">
        <v>506</v>
      </c>
      <c r="M295" s="253" t="s">
        <v>766</v>
      </c>
      <c r="N295" s="68" t="s">
        <v>508</v>
      </c>
      <c r="O295" s="68" t="s">
        <v>222</v>
      </c>
      <c r="P295" s="68" t="s">
        <v>1234</v>
      </c>
      <c r="Q295" s="59" t="s">
        <v>1235</v>
      </c>
      <c r="R295" s="68">
        <v>796</v>
      </c>
      <c r="S295" s="68" t="s">
        <v>511</v>
      </c>
      <c r="T295" s="68">
        <v>174</v>
      </c>
      <c r="U295" s="69">
        <v>196</v>
      </c>
      <c r="V295" s="73">
        <v>34104</v>
      </c>
      <c r="W295" s="73">
        <v>38196.480000000003</v>
      </c>
      <c r="X295" s="68"/>
      <c r="Y295" s="70">
        <v>2016</v>
      </c>
      <c r="Z295" s="59"/>
    </row>
    <row r="296" spans="3:26" s="44" customFormat="1" ht="180" customHeight="1" x14ac:dyDescent="0.25">
      <c r="C296" s="202" t="s">
        <v>1547</v>
      </c>
      <c r="D296" s="68" t="s">
        <v>501</v>
      </c>
      <c r="E296" s="68" t="s">
        <v>1335</v>
      </c>
      <c r="F296" s="68" t="s">
        <v>1336</v>
      </c>
      <c r="G296" s="68" t="s">
        <v>1337</v>
      </c>
      <c r="H296" s="68"/>
      <c r="I296" s="89" t="s">
        <v>189</v>
      </c>
      <c r="J296" s="67">
        <v>0</v>
      </c>
      <c r="K296" s="59">
        <v>750000000</v>
      </c>
      <c r="L296" s="59" t="s">
        <v>506</v>
      </c>
      <c r="M296" s="253" t="s">
        <v>766</v>
      </c>
      <c r="N296" s="68" t="s">
        <v>508</v>
      </c>
      <c r="O296" s="68" t="s">
        <v>222</v>
      </c>
      <c r="P296" s="68" t="s">
        <v>1234</v>
      </c>
      <c r="Q296" s="59" t="s">
        <v>1235</v>
      </c>
      <c r="R296" s="68">
        <v>796</v>
      </c>
      <c r="S296" s="68" t="s">
        <v>511</v>
      </c>
      <c r="T296" s="68">
        <v>100</v>
      </c>
      <c r="U296" s="69">
        <v>107</v>
      </c>
      <c r="V296" s="73">
        <v>10700</v>
      </c>
      <c r="W296" s="73">
        <v>11984</v>
      </c>
      <c r="X296" s="68"/>
      <c r="Y296" s="70">
        <v>2016</v>
      </c>
      <c r="Z296" s="59"/>
    </row>
    <row r="297" spans="3:26" s="44" customFormat="1" ht="180" customHeight="1" x14ac:dyDescent="0.2">
      <c r="C297" s="202" t="s">
        <v>1548</v>
      </c>
      <c r="D297" s="68" t="s">
        <v>501</v>
      </c>
      <c r="E297" s="68" t="s">
        <v>1338</v>
      </c>
      <c r="F297" s="68" t="s">
        <v>1339</v>
      </c>
      <c r="G297" s="68" t="s">
        <v>1340</v>
      </c>
      <c r="H297" s="244"/>
      <c r="I297" s="89" t="s">
        <v>189</v>
      </c>
      <c r="J297" s="67">
        <v>0</v>
      </c>
      <c r="K297" s="59">
        <v>750000000</v>
      </c>
      <c r="L297" s="59" t="s">
        <v>506</v>
      </c>
      <c r="M297" s="253" t="s">
        <v>766</v>
      </c>
      <c r="N297" s="68" t="s">
        <v>508</v>
      </c>
      <c r="O297" s="68" t="s">
        <v>222</v>
      </c>
      <c r="P297" s="68" t="s">
        <v>1234</v>
      </c>
      <c r="Q297" s="59" t="s">
        <v>1235</v>
      </c>
      <c r="R297" s="68">
        <v>704</v>
      </c>
      <c r="S297" s="68" t="s">
        <v>1264</v>
      </c>
      <c r="T297" s="68">
        <v>1100</v>
      </c>
      <c r="U297" s="69">
        <v>183</v>
      </c>
      <c r="V297" s="73">
        <v>201300</v>
      </c>
      <c r="W297" s="73">
        <v>225456</v>
      </c>
      <c r="X297" s="68"/>
      <c r="Y297" s="70">
        <v>2016</v>
      </c>
      <c r="Z297" s="59"/>
    </row>
    <row r="298" spans="3:26" s="44" customFormat="1" ht="180" customHeight="1" x14ac:dyDescent="0.25">
      <c r="C298" s="202" t="s">
        <v>1549</v>
      </c>
      <c r="D298" s="68" t="s">
        <v>501</v>
      </c>
      <c r="E298" s="68" t="s">
        <v>1341</v>
      </c>
      <c r="F298" s="68" t="s">
        <v>1342</v>
      </c>
      <c r="G298" s="68" t="s">
        <v>1343</v>
      </c>
      <c r="H298" s="68" t="s">
        <v>1344</v>
      </c>
      <c r="I298" s="89" t="s">
        <v>189</v>
      </c>
      <c r="J298" s="67">
        <v>0</v>
      </c>
      <c r="K298" s="59">
        <v>750000000</v>
      </c>
      <c r="L298" s="59" t="s">
        <v>506</v>
      </c>
      <c r="M298" s="253" t="s">
        <v>766</v>
      </c>
      <c r="N298" s="68" t="s">
        <v>508</v>
      </c>
      <c r="O298" s="68" t="s">
        <v>222</v>
      </c>
      <c r="P298" s="68" t="s">
        <v>1234</v>
      </c>
      <c r="Q298" s="59" t="s">
        <v>1235</v>
      </c>
      <c r="R298" s="68">
        <v>796</v>
      </c>
      <c r="S298" s="68" t="s">
        <v>511</v>
      </c>
      <c r="T298" s="68">
        <v>14</v>
      </c>
      <c r="U298" s="69">
        <v>13840</v>
      </c>
      <c r="V298" s="73">
        <v>193760</v>
      </c>
      <c r="W298" s="73">
        <v>217011.20000000001</v>
      </c>
      <c r="X298" s="68"/>
      <c r="Y298" s="70">
        <v>2016</v>
      </c>
      <c r="Z298" s="59"/>
    </row>
    <row r="299" spans="3:26" s="44" customFormat="1" ht="180" customHeight="1" x14ac:dyDescent="0.25">
      <c r="C299" s="202" t="s">
        <v>1550</v>
      </c>
      <c r="D299" s="68" t="s">
        <v>501</v>
      </c>
      <c r="E299" s="68" t="s">
        <v>1345</v>
      </c>
      <c r="F299" s="68" t="s">
        <v>1346</v>
      </c>
      <c r="G299" s="68" t="s">
        <v>1347</v>
      </c>
      <c r="H299" s="68" t="s">
        <v>1348</v>
      </c>
      <c r="I299" s="89" t="s">
        <v>189</v>
      </c>
      <c r="J299" s="67">
        <v>0</v>
      </c>
      <c r="K299" s="59">
        <v>750000000</v>
      </c>
      <c r="L299" s="59" t="s">
        <v>506</v>
      </c>
      <c r="M299" s="253" t="s">
        <v>766</v>
      </c>
      <c r="N299" s="68" t="s">
        <v>508</v>
      </c>
      <c r="O299" s="68" t="s">
        <v>222</v>
      </c>
      <c r="P299" s="68" t="s">
        <v>1234</v>
      </c>
      <c r="Q299" s="59" t="s">
        <v>1235</v>
      </c>
      <c r="R299" s="68">
        <v>778</v>
      </c>
      <c r="S299" s="68" t="s">
        <v>866</v>
      </c>
      <c r="T299" s="68">
        <v>50</v>
      </c>
      <c r="U299" s="69">
        <v>285</v>
      </c>
      <c r="V299" s="73">
        <v>14250</v>
      </c>
      <c r="W299" s="73">
        <v>15960</v>
      </c>
      <c r="X299" s="68"/>
      <c r="Y299" s="70">
        <v>2016</v>
      </c>
      <c r="Z299" s="59"/>
    </row>
    <row r="300" spans="3:26" s="44" customFormat="1" ht="180" customHeight="1" x14ac:dyDescent="0.25">
      <c r="C300" s="202" t="s">
        <v>1551</v>
      </c>
      <c r="D300" s="68" t="s">
        <v>501</v>
      </c>
      <c r="E300" s="68" t="s">
        <v>1345</v>
      </c>
      <c r="F300" s="68" t="s">
        <v>1346</v>
      </c>
      <c r="G300" s="68" t="s">
        <v>1347</v>
      </c>
      <c r="H300" s="68" t="s">
        <v>1349</v>
      </c>
      <c r="I300" s="89" t="s">
        <v>189</v>
      </c>
      <c r="J300" s="67">
        <v>0</v>
      </c>
      <c r="K300" s="59">
        <v>750000000</v>
      </c>
      <c r="L300" s="59" t="s">
        <v>506</v>
      </c>
      <c r="M300" s="253" t="s">
        <v>766</v>
      </c>
      <c r="N300" s="68" t="s">
        <v>508</v>
      </c>
      <c r="O300" s="68" t="s">
        <v>222</v>
      </c>
      <c r="P300" s="68" t="s">
        <v>1234</v>
      </c>
      <c r="Q300" s="59" t="s">
        <v>1235</v>
      </c>
      <c r="R300" s="68">
        <v>778</v>
      </c>
      <c r="S300" s="68" t="s">
        <v>866</v>
      </c>
      <c r="T300" s="68">
        <v>174</v>
      </c>
      <c r="U300" s="69">
        <v>58</v>
      </c>
      <c r="V300" s="73">
        <v>10092</v>
      </c>
      <c r="W300" s="73">
        <v>11303.04</v>
      </c>
      <c r="X300" s="68"/>
      <c r="Y300" s="70">
        <v>2016</v>
      </c>
      <c r="Z300" s="59"/>
    </row>
    <row r="301" spans="3:26" s="44" customFormat="1" ht="180" customHeight="1" x14ac:dyDescent="0.25">
      <c r="C301" s="202" t="s">
        <v>1552</v>
      </c>
      <c r="D301" s="68" t="s">
        <v>501</v>
      </c>
      <c r="E301" s="68" t="s">
        <v>1345</v>
      </c>
      <c r="F301" s="68" t="s">
        <v>1346</v>
      </c>
      <c r="G301" s="68" t="s">
        <v>1347</v>
      </c>
      <c r="H301" s="68" t="s">
        <v>1350</v>
      </c>
      <c r="I301" s="89" t="s">
        <v>189</v>
      </c>
      <c r="J301" s="67">
        <v>0</v>
      </c>
      <c r="K301" s="59">
        <v>750000000</v>
      </c>
      <c r="L301" s="59" t="s">
        <v>506</v>
      </c>
      <c r="M301" s="253" t="s">
        <v>766</v>
      </c>
      <c r="N301" s="68" t="s">
        <v>508</v>
      </c>
      <c r="O301" s="68" t="s">
        <v>222</v>
      </c>
      <c r="P301" s="68" t="s">
        <v>1234</v>
      </c>
      <c r="Q301" s="59" t="s">
        <v>1235</v>
      </c>
      <c r="R301" s="68">
        <v>778</v>
      </c>
      <c r="S301" s="68" t="s">
        <v>866</v>
      </c>
      <c r="T301" s="68">
        <v>174</v>
      </c>
      <c r="U301" s="69">
        <v>44</v>
      </c>
      <c r="V301" s="73">
        <v>7656</v>
      </c>
      <c r="W301" s="73">
        <v>8574.7199999999993</v>
      </c>
      <c r="X301" s="68"/>
      <c r="Y301" s="70">
        <v>2016</v>
      </c>
      <c r="Z301" s="59"/>
    </row>
    <row r="302" spans="3:26" s="44" customFormat="1" ht="180" customHeight="1" x14ac:dyDescent="0.25">
      <c r="C302" s="202" t="s">
        <v>1553</v>
      </c>
      <c r="D302" s="68" t="s">
        <v>501</v>
      </c>
      <c r="E302" s="68" t="s">
        <v>1351</v>
      </c>
      <c r="F302" s="68" t="s">
        <v>1352</v>
      </c>
      <c r="G302" s="68" t="s">
        <v>1353</v>
      </c>
      <c r="H302" s="68" t="s">
        <v>1354</v>
      </c>
      <c r="I302" s="89" t="s">
        <v>189</v>
      </c>
      <c r="J302" s="67">
        <v>0</v>
      </c>
      <c r="K302" s="59">
        <v>750000000</v>
      </c>
      <c r="L302" s="59" t="s">
        <v>506</v>
      </c>
      <c r="M302" s="253" t="s">
        <v>766</v>
      </c>
      <c r="N302" s="68" t="s">
        <v>508</v>
      </c>
      <c r="O302" s="68" t="s">
        <v>222</v>
      </c>
      <c r="P302" s="68" t="s">
        <v>1234</v>
      </c>
      <c r="Q302" s="59" t="s">
        <v>1235</v>
      </c>
      <c r="R302" s="68">
        <v>796</v>
      </c>
      <c r="S302" s="68" t="s">
        <v>511</v>
      </c>
      <c r="T302" s="68">
        <v>87</v>
      </c>
      <c r="U302" s="69">
        <v>103</v>
      </c>
      <c r="V302" s="73">
        <v>8961</v>
      </c>
      <c r="W302" s="73">
        <v>10036.32</v>
      </c>
      <c r="X302" s="68"/>
      <c r="Y302" s="70">
        <v>2016</v>
      </c>
      <c r="Z302" s="59"/>
    </row>
    <row r="303" spans="3:26" s="44" customFormat="1" ht="180" customHeight="1" x14ac:dyDescent="0.25">
      <c r="C303" s="202" t="s">
        <v>1554</v>
      </c>
      <c r="D303" s="68" t="s">
        <v>501</v>
      </c>
      <c r="E303" s="68" t="s">
        <v>1355</v>
      </c>
      <c r="F303" s="68" t="s">
        <v>1356</v>
      </c>
      <c r="G303" s="68" t="s">
        <v>1357</v>
      </c>
      <c r="H303" s="68"/>
      <c r="I303" s="89" t="s">
        <v>189</v>
      </c>
      <c r="J303" s="67">
        <v>0</v>
      </c>
      <c r="K303" s="59">
        <v>750000000</v>
      </c>
      <c r="L303" s="59" t="s">
        <v>506</v>
      </c>
      <c r="M303" s="253" t="s">
        <v>766</v>
      </c>
      <c r="N303" s="68" t="s">
        <v>508</v>
      </c>
      <c r="O303" s="68" t="s">
        <v>222</v>
      </c>
      <c r="P303" s="68" t="s">
        <v>1234</v>
      </c>
      <c r="Q303" s="59" t="s">
        <v>1235</v>
      </c>
      <c r="R303" s="68">
        <v>796</v>
      </c>
      <c r="S303" s="68" t="s">
        <v>511</v>
      </c>
      <c r="T303" s="68">
        <v>20</v>
      </c>
      <c r="U303" s="69">
        <v>437</v>
      </c>
      <c r="V303" s="73">
        <v>8740</v>
      </c>
      <c r="W303" s="73">
        <v>9788.7999999999993</v>
      </c>
      <c r="X303" s="68"/>
      <c r="Y303" s="70">
        <v>2016</v>
      </c>
      <c r="Z303" s="59"/>
    </row>
    <row r="304" spans="3:26" s="44" customFormat="1" ht="180" customHeight="1" x14ac:dyDescent="0.25">
      <c r="C304" s="202" t="s">
        <v>1555</v>
      </c>
      <c r="D304" s="68" t="s">
        <v>501</v>
      </c>
      <c r="E304" s="68" t="s">
        <v>1358</v>
      </c>
      <c r="F304" s="68" t="s">
        <v>1359</v>
      </c>
      <c r="G304" s="68" t="s">
        <v>1360</v>
      </c>
      <c r="H304" s="68"/>
      <c r="I304" s="89" t="s">
        <v>189</v>
      </c>
      <c r="J304" s="67">
        <v>0</v>
      </c>
      <c r="K304" s="59">
        <v>750000000</v>
      </c>
      <c r="L304" s="59" t="s">
        <v>506</v>
      </c>
      <c r="M304" s="253" t="s">
        <v>766</v>
      </c>
      <c r="N304" s="68" t="s">
        <v>508</v>
      </c>
      <c r="O304" s="68" t="s">
        <v>222</v>
      </c>
      <c r="P304" s="68" t="s">
        <v>1234</v>
      </c>
      <c r="Q304" s="59" t="s">
        <v>1235</v>
      </c>
      <c r="R304" s="68">
        <v>796</v>
      </c>
      <c r="S304" s="68" t="s">
        <v>511</v>
      </c>
      <c r="T304" s="68">
        <v>104</v>
      </c>
      <c r="U304" s="69">
        <v>160</v>
      </c>
      <c r="V304" s="73">
        <v>16640</v>
      </c>
      <c r="W304" s="73">
        <v>18636.8</v>
      </c>
      <c r="X304" s="68"/>
      <c r="Y304" s="70">
        <v>2016</v>
      </c>
      <c r="Z304" s="59"/>
    </row>
    <row r="305" spans="3:26" s="44" customFormat="1" ht="180" customHeight="1" x14ac:dyDescent="0.25">
      <c r="C305" s="202" t="s">
        <v>1556</v>
      </c>
      <c r="D305" s="68" t="s">
        <v>501</v>
      </c>
      <c r="E305" s="68" t="s">
        <v>1361</v>
      </c>
      <c r="F305" s="68" t="s">
        <v>1266</v>
      </c>
      <c r="G305" s="68" t="s">
        <v>1362</v>
      </c>
      <c r="H305" s="68"/>
      <c r="I305" s="89" t="s">
        <v>189</v>
      </c>
      <c r="J305" s="67">
        <v>0</v>
      </c>
      <c r="K305" s="59">
        <v>750000000</v>
      </c>
      <c r="L305" s="59" t="s">
        <v>506</v>
      </c>
      <c r="M305" s="253" t="s">
        <v>766</v>
      </c>
      <c r="N305" s="68" t="s">
        <v>508</v>
      </c>
      <c r="O305" s="68" t="s">
        <v>222</v>
      </c>
      <c r="P305" s="68" t="s">
        <v>1234</v>
      </c>
      <c r="Q305" s="59" t="s">
        <v>1235</v>
      </c>
      <c r="R305" s="68">
        <v>796</v>
      </c>
      <c r="S305" s="68" t="s">
        <v>511</v>
      </c>
      <c r="T305" s="68">
        <v>100</v>
      </c>
      <c r="U305" s="69">
        <v>321</v>
      </c>
      <c r="V305" s="73">
        <v>32100</v>
      </c>
      <c r="W305" s="73">
        <v>35952</v>
      </c>
      <c r="X305" s="68"/>
      <c r="Y305" s="70">
        <v>2016</v>
      </c>
      <c r="Z305" s="59"/>
    </row>
    <row r="306" spans="3:26" s="44" customFormat="1" ht="180" customHeight="1" x14ac:dyDescent="0.25">
      <c r="C306" s="202" t="s">
        <v>1557</v>
      </c>
      <c r="D306" s="68" t="s">
        <v>501</v>
      </c>
      <c r="E306" s="68" t="s">
        <v>1363</v>
      </c>
      <c r="F306" s="68" t="s">
        <v>1364</v>
      </c>
      <c r="G306" s="68" t="s">
        <v>1365</v>
      </c>
      <c r="H306" s="68" t="s">
        <v>1366</v>
      </c>
      <c r="I306" s="89" t="s">
        <v>189</v>
      </c>
      <c r="J306" s="67">
        <v>0</v>
      </c>
      <c r="K306" s="59">
        <v>750000000</v>
      </c>
      <c r="L306" s="59" t="s">
        <v>506</v>
      </c>
      <c r="M306" s="253" t="s">
        <v>766</v>
      </c>
      <c r="N306" s="68" t="s">
        <v>508</v>
      </c>
      <c r="O306" s="68" t="s">
        <v>222</v>
      </c>
      <c r="P306" s="68" t="s">
        <v>1234</v>
      </c>
      <c r="Q306" s="59" t="s">
        <v>1235</v>
      </c>
      <c r="R306" s="68">
        <v>796</v>
      </c>
      <c r="S306" s="68" t="s">
        <v>511</v>
      </c>
      <c r="T306" s="68">
        <v>200</v>
      </c>
      <c r="U306" s="69">
        <v>340</v>
      </c>
      <c r="V306" s="73">
        <v>68000</v>
      </c>
      <c r="W306" s="73">
        <v>76160</v>
      </c>
      <c r="X306" s="68"/>
      <c r="Y306" s="70">
        <v>2016</v>
      </c>
      <c r="Z306" s="59"/>
    </row>
    <row r="307" spans="3:26" s="44" customFormat="1" ht="180" customHeight="1" x14ac:dyDescent="0.2">
      <c r="C307" s="202" t="s">
        <v>1558</v>
      </c>
      <c r="D307" s="68" t="s">
        <v>501</v>
      </c>
      <c r="E307" s="68" t="s">
        <v>1367</v>
      </c>
      <c r="F307" s="68" t="s">
        <v>1368</v>
      </c>
      <c r="G307" s="68" t="s">
        <v>1369</v>
      </c>
      <c r="H307" s="244"/>
      <c r="I307" s="89" t="s">
        <v>189</v>
      </c>
      <c r="J307" s="67">
        <v>0</v>
      </c>
      <c r="K307" s="59">
        <v>750000000</v>
      </c>
      <c r="L307" s="59" t="s">
        <v>506</v>
      </c>
      <c r="M307" s="253" t="s">
        <v>766</v>
      </c>
      <c r="N307" s="68" t="s">
        <v>508</v>
      </c>
      <c r="O307" s="68" t="s">
        <v>222</v>
      </c>
      <c r="P307" s="68" t="s">
        <v>1234</v>
      </c>
      <c r="Q307" s="59" t="s">
        <v>1235</v>
      </c>
      <c r="R307" s="68">
        <v>796</v>
      </c>
      <c r="S307" s="68" t="s">
        <v>511</v>
      </c>
      <c r="T307" s="68">
        <v>700</v>
      </c>
      <c r="U307" s="69">
        <v>72</v>
      </c>
      <c r="V307" s="73">
        <v>50400</v>
      </c>
      <c r="W307" s="73">
        <v>56448</v>
      </c>
      <c r="X307" s="68"/>
      <c r="Y307" s="70">
        <v>2016</v>
      </c>
      <c r="Z307" s="59"/>
    </row>
    <row r="308" spans="3:26" s="44" customFormat="1" ht="180" customHeight="1" x14ac:dyDescent="0.25">
      <c r="C308" s="202" t="s">
        <v>1559</v>
      </c>
      <c r="D308" s="68" t="s">
        <v>501</v>
      </c>
      <c r="E308" s="68" t="s">
        <v>1370</v>
      </c>
      <c r="F308" s="68" t="s">
        <v>1255</v>
      </c>
      <c r="G308" s="68" t="s">
        <v>1371</v>
      </c>
      <c r="H308" s="68"/>
      <c r="I308" s="89" t="s">
        <v>189</v>
      </c>
      <c r="J308" s="67">
        <v>0</v>
      </c>
      <c r="K308" s="59">
        <v>750000000</v>
      </c>
      <c r="L308" s="59" t="s">
        <v>506</v>
      </c>
      <c r="M308" s="253" t="s">
        <v>766</v>
      </c>
      <c r="N308" s="68" t="s">
        <v>508</v>
      </c>
      <c r="O308" s="68" t="s">
        <v>222</v>
      </c>
      <c r="P308" s="68" t="s">
        <v>1234</v>
      </c>
      <c r="Q308" s="59" t="s">
        <v>1235</v>
      </c>
      <c r="R308" s="68">
        <v>796</v>
      </c>
      <c r="S308" s="68" t="s">
        <v>511</v>
      </c>
      <c r="T308" s="68">
        <v>100</v>
      </c>
      <c r="U308" s="69">
        <v>160</v>
      </c>
      <c r="V308" s="73">
        <v>16000</v>
      </c>
      <c r="W308" s="73">
        <v>17920</v>
      </c>
      <c r="X308" s="68"/>
      <c r="Y308" s="70">
        <v>2016</v>
      </c>
      <c r="Z308" s="59"/>
    </row>
    <row r="309" spans="3:26" s="44" customFormat="1" ht="180" customHeight="1" x14ac:dyDescent="0.25">
      <c r="C309" s="202" t="s">
        <v>1560</v>
      </c>
      <c r="D309" s="68" t="s">
        <v>501</v>
      </c>
      <c r="E309" s="68" t="s">
        <v>1372</v>
      </c>
      <c r="F309" s="68" t="s">
        <v>1373</v>
      </c>
      <c r="G309" s="68" t="s">
        <v>1374</v>
      </c>
      <c r="H309" s="68"/>
      <c r="I309" s="89" t="s">
        <v>189</v>
      </c>
      <c r="J309" s="67">
        <v>0</v>
      </c>
      <c r="K309" s="59">
        <v>750000000</v>
      </c>
      <c r="L309" s="59" t="s">
        <v>506</v>
      </c>
      <c r="M309" s="253" t="s">
        <v>766</v>
      </c>
      <c r="N309" s="68" t="s">
        <v>508</v>
      </c>
      <c r="O309" s="68" t="s">
        <v>222</v>
      </c>
      <c r="P309" s="68" t="s">
        <v>1234</v>
      </c>
      <c r="Q309" s="59" t="s">
        <v>1235</v>
      </c>
      <c r="R309" s="68">
        <v>796</v>
      </c>
      <c r="S309" s="68" t="s">
        <v>511</v>
      </c>
      <c r="T309" s="68">
        <v>15</v>
      </c>
      <c r="U309" s="69">
        <v>21355</v>
      </c>
      <c r="V309" s="73">
        <v>320325</v>
      </c>
      <c r="W309" s="73">
        <v>358764</v>
      </c>
      <c r="X309" s="68"/>
      <c r="Y309" s="70">
        <v>2016</v>
      </c>
      <c r="Z309" s="59"/>
    </row>
    <row r="310" spans="3:26" s="44" customFormat="1" ht="180" customHeight="1" x14ac:dyDescent="0.25">
      <c r="C310" s="202" t="s">
        <v>1561</v>
      </c>
      <c r="D310" s="68" t="s">
        <v>501</v>
      </c>
      <c r="E310" s="68" t="s">
        <v>1375</v>
      </c>
      <c r="F310" s="68" t="s">
        <v>1376</v>
      </c>
      <c r="G310" s="68" t="s">
        <v>1377</v>
      </c>
      <c r="H310" s="68"/>
      <c r="I310" s="89" t="s">
        <v>189</v>
      </c>
      <c r="J310" s="67">
        <v>0</v>
      </c>
      <c r="K310" s="59">
        <v>750000000</v>
      </c>
      <c r="L310" s="59" t="s">
        <v>506</v>
      </c>
      <c r="M310" s="253" t="s">
        <v>766</v>
      </c>
      <c r="N310" s="68" t="s">
        <v>508</v>
      </c>
      <c r="O310" s="68" t="s">
        <v>222</v>
      </c>
      <c r="P310" s="68" t="s">
        <v>1234</v>
      </c>
      <c r="Q310" s="59" t="s">
        <v>1235</v>
      </c>
      <c r="R310" s="68">
        <v>796</v>
      </c>
      <c r="S310" s="68" t="s">
        <v>511</v>
      </c>
      <c r="T310" s="68">
        <v>5</v>
      </c>
      <c r="U310" s="69">
        <v>28000</v>
      </c>
      <c r="V310" s="73">
        <v>140000</v>
      </c>
      <c r="W310" s="73">
        <v>156800</v>
      </c>
      <c r="X310" s="68"/>
      <c r="Y310" s="70">
        <v>2016</v>
      </c>
      <c r="Z310" s="59"/>
    </row>
    <row r="311" spans="3:26" s="44" customFormat="1" ht="180" customHeight="1" x14ac:dyDescent="0.25">
      <c r="C311" s="202" t="s">
        <v>1562</v>
      </c>
      <c r="D311" s="68" t="s">
        <v>501</v>
      </c>
      <c r="E311" s="68" t="s">
        <v>1378</v>
      </c>
      <c r="F311" s="68" t="s">
        <v>1379</v>
      </c>
      <c r="G311" s="68" t="s">
        <v>1380</v>
      </c>
      <c r="H311" s="68" t="s">
        <v>1381</v>
      </c>
      <c r="I311" s="89" t="s">
        <v>189</v>
      </c>
      <c r="J311" s="67">
        <v>0</v>
      </c>
      <c r="K311" s="59">
        <v>750000000</v>
      </c>
      <c r="L311" s="59" t="s">
        <v>506</v>
      </c>
      <c r="M311" s="253" t="s">
        <v>835</v>
      </c>
      <c r="N311" s="68" t="s">
        <v>508</v>
      </c>
      <c r="O311" s="68" t="s">
        <v>222</v>
      </c>
      <c r="P311" s="68" t="s">
        <v>946</v>
      </c>
      <c r="Q311" s="59" t="s">
        <v>1235</v>
      </c>
      <c r="R311" s="68">
        <v>796</v>
      </c>
      <c r="S311" s="68" t="s">
        <v>511</v>
      </c>
      <c r="T311" s="68">
        <v>24</v>
      </c>
      <c r="U311" s="69">
        <v>26750</v>
      </c>
      <c r="V311" s="73">
        <v>0</v>
      </c>
      <c r="W311" s="73">
        <v>0</v>
      </c>
      <c r="X311" s="68"/>
      <c r="Y311" s="70">
        <v>2016</v>
      </c>
      <c r="Z311" s="59">
        <v>11</v>
      </c>
    </row>
    <row r="312" spans="3:26" s="44" customFormat="1" ht="180" customHeight="1" x14ac:dyDescent="0.25">
      <c r="C312" s="202" t="s">
        <v>2114</v>
      </c>
      <c r="D312" s="68" t="s">
        <v>501</v>
      </c>
      <c r="E312" s="68" t="s">
        <v>1378</v>
      </c>
      <c r="F312" s="68" t="s">
        <v>1379</v>
      </c>
      <c r="G312" s="68" t="s">
        <v>1380</v>
      </c>
      <c r="H312" s="68" t="s">
        <v>1381</v>
      </c>
      <c r="I312" s="89" t="s">
        <v>189</v>
      </c>
      <c r="J312" s="67">
        <v>0</v>
      </c>
      <c r="K312" s="59">
        <v>750000000</v>
      </c>
      <c r="L312" s="59" t="s">
        <v>506</v>
      </c>
      <c r="M312" s="253" t="s">
        <v>1842</v>
      </c>
      <c r="N312" s="68" t="s">
        <v>508</v>
      </c>
      <c r="O312" s="68" t="s">
        <v>222</v>
      </c>
      <c r="P312" s="68" t="s">
        <v>946</v>
      </c>
      <c r="Q312" s="59" t="s">
        <v>1235</v>
      </c>
      <c r="R312" s="68">
        <v>796</v>
      </c>
      <c r="S312" s="68" t="s">
        <v>511</v>
      </c>
      <c r="T312" s="68">
        <v>24</v>
      </c>
      <c r="U312" s="69">
        <v>26750</v>
      </c>
      <c r="V312" s="73">
        <v>642000</v>
      </c>
      <c r="W312" s="73">
        <v>719040</v>
      </c>
      <c r="X312" s="68"/>
      <c r="Y312" s="70">
        <v>2016</v>
      </c>
      <c r="Z312" s="59"/>
    </row>
    <row r="313" spans="3:26" s="44" customFormat="1" ht="180" customHeight="1" x14ac:dyDescent="0.25">
      <c r="C313" s="202" t="s">
        <v>1563</v>
      </c>
      <c r="D313" s="68" t="s">
        <v>501</v>
      </c>
      <c r="E313" s="68" t="s">
        <v>1382</v>
      </c>
      <c r="F313" s="68" t="s">
        <v>1383</v>
      </c>
      <c r="G313" s="68" t="s">
        <v>1384</v>
      </c>
      <c r="H313" s="68"/>
      <c r="I313" s="89" t="s">
        <v>189</v>
      </c>
      <c r="J313" s="67">
        <v>1</v>
      </c>
      <c r="K313" s="59">
        <v>750000000</v>
      </c>
      <c r="L313" s="59" t="s">
        <v>506</v>
      </c>
      <c r="M313" s="253" t="s">
        <v>835</v>
      </c>
      <c r="N313" s="68" t="s">
        <v>508</v>
      </c>
      <c r="O313" s="68" t="s">
        <v>222</v>
      </c>
      <c r="P313" s="68" t="s">
        <v>946</v>
      </c>
      <c r="Q313" s="59" t="s">
        <v>510</v>
      </c>
      <c r="R313" s="68">
        <v>796</v>
      </c>
      <c r="S313" s="68" t="s">
        <v>511</v>
      </c>
      <c r="T313" s="68">
        <v>2</v>
      </c>
      <c r="U313" s="69">
        <v>63130</v>
      </c>
      <c r="V313" s="73">
        <v>0</v>
      </c>
      <c r="W313" s="73">
        <v>0</v>
      </c>
      <c r="X313" s="68" t="s">
        <v>512</v>
      </c>
      <c r="Y313" s="70">
        <v>2016</v>
      </c>
      <c r="Z313" s="59" t="s">
        <v>1841</v>
      </c>
    </row>
    <row r="314" spans="3:26" s="44" customFormat="1" ht="180" customHeight="1" x14ac:dyDescent="0.25">
      <c r="C314" s="202" t="s">
        <v>1843</v>
      </c>
      <c r="D314" s="68" t="s">
        <v>501</v>
      </c>
      <c r="E314" s="68" t="s">
        <v>1382</v>
      </c>
      <c r="F314" s="68" t="s">
        <v>1383</v>
      </c>
      <c r="G314" s="68" t="s">
        <v>1384</v>
      </c>
      <c r="H314" s="68"/>
      <c r="I314" s="89" t="s">
        <v>189</v>
      </c>
      <c r="J314" s="67">
        <v>0</v>
      </c>
      <c r="K314" s="59">
        <v>750000000</v>
      </c>
      <c r="L314" s="59" t="s">
        <v>506</v>
      </c>
      <c r="M314" s="253" t="s">
        <v>1842</v>
      </c>
      <c r="N314" s="68" t="s">
        <v>508</v>
      </c>
      <c r="O314" s="68" t="s">
        <v>222</v>
      </c>
      <c r="P314" s="68" t="s">
        <v>946</v>
      </c>
      <c r="Q314" s="59" t="s">
        <v>1235</v>
      </c>
      <c r="R314" s="68">
        <v>796</v>
      </c>
      <c r="S314" s="68" t="s">
        <v>511</v>
      </c>
      <c r="T314" s="68">
        <v>2</v>
      </c>
      <c r="U314" s="69">
        <v>63130</v>
      </c>
      <c r="V314" s="73">
        <v>126260</v>
      </c>
      <c r="W314" s="73">
        <v>141411.20000000001</v>
      </c>
      <c r="X314" s="68"/>
      <c r="Y314" s="70">
        <v>2016</v>
      </c>
      <c r="Z314" s="59"/>
    </row>
    <row r="315" spans="3:26" s="44" customFormat="1" ht="180" customHeight="1" x14ac:dyDescent="0.25">
      <c r="C315" s="202" t="s">
        <v>1564</v>
      </c>
      <c r="D315" s="68" t="s">
        <v>501</v>
      </c>
      <c r="E315" s="68" t="s">
        <v>1385</v>
      </c>
      <c r="F315" s="68" t="s">
        <v>1386</v>
      </c>
      <c r="G315" s="68" t="s">
        <v>1387</v>
      </c>
      <c r="H315" s="68" t="s">
        <v>1388</v>
      </c>
      <c r="I315" s="89" t="s">
        <v>189</v>
      </c>
      <c r="J315" s="67">
        <v>1</v>
      </c>
      <c r="K315" s="59">
        <v>750000000</v>
      </c>
      <c r="L315" s="59" t="s">
        <v>506</v>
      </c>
      <c r="M315" s="253" t="s">
        <v>835</v>
      </c>
      <c r="N315" s="68" t="s">
        <v>508</v>
      </c>
      <c r="O315" s="68" t="s">
        <v>222</v>
      </c>
      <c r="P315" s="68" t="s">
        <v>946</v>
      </c>
      <c r="Q315" s="59" t="s">
        <v>510</v>
      </c>
      <c r="R315" s="68">
        <v>796</v>
      </c>
      <c r="S315" s="68" t="s">
        <v>511</v>
      </c>
      <c r="T315" s="68">
        <v>2</v>
      </c>
      <c r="U315" s="69">
        <v>139100</v>
      </c>
      <c r="V315" s="73">
        <v>0</v>
      </c>
      <c r="W315" s="73">
        <v>0</v>
      </c>
      <c r="X315" s="68" t="s">
        <v>512</v>
      </c>
      <c r="Y315" s="70">
        <v>2016</v>
      </c>
      <c r="Z315" s="59" t="s">
        <v>1841</v>
      </c>
    </row>
    <row r="316" spans="3:26" s="44" customFormat="1" ht="180" customHeight="1" x14ac:dyDescent="0.25">
      <c r="C316" s="202" t="s">
        <v>1844</v>
      </c>
      <c r="D316" s="68" t="s">
        <v>501</v>
      </c>
      <c r="E316" s="68" t="s">
        <v>1385</v>
      </c>
      <c r="F316" s="68" t="s">
        <v>1386</v>
      </c>
      <c r="G316" s="68" t="s">
        <v>1387</v>
      </c>
      <c r="H316" s="68" t="s">
        <v>1388</v>
      </c>
      <c r="I316" s="89" t="s">
        <v>189</v>
      </c>
      <c r="J316" s="67">
        <v>0</v>
      </c>
      <c r="K316" s="59">
        <v>750000000</v>
      </c>
      <c r="L316" s="59" t="s">
        <v>506</v>
      </c>
      <c r="M316" s="253" t="s">
        <v>1842</v>
      </c>
      <c r="N316" s="68" t="s">
        <v>508</v>
      </c>
      <c r="O316" s="68" t="s">
        <v>222</v>
      </c>
      <c r="P316" s="68" t="s">
        <v>946</v>
      </c>
      <c r="Q316" s="59" t="s">
        <v>1235</v>
      </c>
      <c r="R316" s="68">
        <v>796</v>
      </c>
      <c r="S316" s="68" t="s">
        <v>511</v>
      </c>
      <c r="T316" s="68">
        <v>2</v>
      </c>
      <c r="U316" s="69">
        <v>139100</v>
      </c>
      <c r="V316" s="73">
        <v>278200</v>
      </c>
      <c r="W316" s="73">
        <v>311584</v>
      </c>
      <c r="X316" s="68"/>
      <c r="Y316" s="70">
        <v>2016</v>
      </c>
      <c r="Z316" s="59"/>
    </row>
    <row r="317" spans="3:26" s="44" customFormat="1" ht="180" customHeight="1" x14ac:dyDescent="0.25">
      <c r="C317" s="202" t="s">
        <v>1565</v>
      </c>
      <c r="D317" s="68" t="s">
        <v>501</v>
      </c>
      <c r="E317" s="68" t="s">
        <v>1389</v>
      </c>
      <c r="F317" s="68" t="s">
        <v>1390</v>
      </c>
      <c r="G317" s="68" t="s">
        <v>1391</v>
      </c>
      <c r="H317" s="68" t="s">
        <v>1392</v>
      </c>
      <c r="I317" s="89" t="s">
        <v>189</v>
      </c>
      <c r="J317" s="67">
        <v>1</v>
      </c>
      <c r="K317" s="59">
        <v>750000000</v>
      </c>
      <c r="L317" s="59" t="s">
        <v>506</v>
      </c>
      <c r="M317" s="253" t="s">
        <v>835</v>
      </c>
      <c r="N317" s="68" t="s">
        <v>508</v>
      </c>
      <c r="O317" s="68" t="s">
        <v>222</v>
      </c>
      <c r="P317" s="68" t="s">
        <v>946</v>
      </c>
      <c r="Q317" s="59" t="s">
        <v>510</v>
      </c>
      <c r="R317" s="68">
        <v>796</v>
      </c>
      <c r="S317" s="68" t="s">
        <v>511</v>
      </c>
      <c r="T317" s="68">
        <v>6</v>
      </c>
      <c r="U317" s="69">
        <v>13803</v>
      </c>
      <c r="V317" s="73">
        <v>0</v>
      </c>
      <c r="W317" s="73">
        <v>0</v>
      </c>
      <c r="X317" s="68" t="s">
        <v>512</v>
      </c>
      <c r="Y317" s="70">
        <v>2016</v>
      </c>
      <c r="Z317" s="59" t="s">
        <v>1841</v>
      </c>
    </row>
    <row r="318" spans="3:26" s="44" customFormat="1" ht="180" customHeight="1" x14ac:dyDescent="0.25">
      <c r="C318" s="202" t="s">
        <v>1845</v>
      </c>
      <c r="D318" s="68" t="s">
        <v>501</v>
      </c>
      <c r="E318" s="68" t="s">
        <v>1389</v>
      </c>
      <c r="F318" s="68" t="s">
        <v>1390</v>
      </c>
      <c r="G318" s="68" t="s">
        <v>1391</v>
      </c>
      <c r="H318" s="68" t="s">
        <v>1392</v>
      </c>
      <c r="I318" s="89" t="s">
        <v>189</v>
      </c>
      <c r="J318" s="67">
        <v>0</v>
      </c>
      <c r="K318" s="59">
        <v>750000000</v>
      </c>
      <c r="L318" s="59" t="s">
        <v>506</v>
      </c>
      <c r="M318" s="253" t="s">
        <v>1842</v>
      </c>
      <c r="N318" s="68" t="s">
        <v>508</v>
      </c>
      <c r="O318" s="68" t="s">
        <v>222</v>
      </c>
      <c r="P318" s="68" t="s">
        <v>946</v>
      </c>
      <c r="Q318" s="59" t="s">
        <v>1235</v>
      </c>
      <c r="R318" s="68">
        <v>796</v>
      </c>
      <c r="S318" s="68" t="s">
        <v>511</v>
      </c>
      <c r="T318" s="68">
        <v>6</v>
      </c>
      <c r="U318" s="69">
        <v>13803</v>
      </c>
      <c r="V318" s="73">
        <v>82818</v>
      </c>
      <c r="W318" s="73">
        <v>92756.160000000003</v>
      </c>
      <c r="X318" s="68"/>
      <c r="Y318" s="70">
        <v>2016</v>
      </c>
      <c r="Z318" s="59"/>
    </row>
    <row r="319" spans="3:26" s="44" customFormat="1" ht="180" customHeight="1" x14ac:dyDescent="0.25">
      <c r="C319" s="202" t="s">
        <v>1566</v>
      </c>
      <c r="D319" s="68" t="s">
        <v>501</v>
      </c>
      <c r="E319" s="68" t="s">
        <v>1393</v>
      </c>
      <c r="F319" s="68" t="s">
        <v>1394</v>
      </c>
      <c r="G319" s="68" t="s">
        <v>1395</v>
      </c>
      <c r="H319" s="68" t="s">
        <v>1396</v>
      </c>
      <c r="I319" s="89" t="s">
        <v>189</v>
      </c>
      <c r="J319" s="67">
        <v>0</v>
      </c>
      <c r="K319" s="59">
        <v>750000000</v>
      </c>
      <c r="L319" s="59" t="s">
        <v>506</v>
      </c>
      <c r="M319" s="253" t="s">
        <v>835</v>
      </c>
      <c r="N319" s="68" t="s">
        <v>508</v>
      </c>
      <c r="O319" s="68" t="s">
        <v>222</v>
      </c>
      <c r="P319" s="68" t="s">
        <v>946</v>
      </c>
      <c r="Q319" s="59" t="s">
        <v>1235</v>
      </c>
      <c r="R319" s="68">
        <v>796</v>
      </c>
      <c r="S319" s="68" t="s">
        <v>511</v>
      </c>
      <c r="T319" s="68">
        <v>1</v>
      </c>
      <c r="U319" s="69">
        <v>242890</v>
      </c>
      <c r="V319" s="73">
        <v>0</v>
      </c>
      <c r="W319" s="73">
        <v>0</v>
      </c>
      <c r="X319" s="68"/>
      <c r="Y319" s="70">
        <v>2016</v>
      </c>
      <c r="Z319" s="59">
        <v>11</v>
      </c>
    </row>
    <row r="320" spans="3:26" s="44" customFormat="1" ht="180" customHeight="1" x14ac:dyDescent="0.25">
      <c r="C320" s="202" t="s">
        <v>2115</v>
      </c>
      <c r="D320" s="68" t="s">
        <v>501</v>
      </c>
      <c r="E320" s="68" t="s">
        <v>1393</v>
      </c>
      <c r="F320" s="68" t="s">
        <v>1394</v>
      </c>
      <c r="G320" s="68" t="s">
        <v>1395</v>
      </c>
      <c r="H320" s="68" t="s">
        <v>1396</v>
      </c>
      <c r="I320" s="89" t="s">
        <v>189</v>
      </c>
      <c r="J320" s="67">
        <v>0</v>
      </c>
      <c r="K320" s="59">
        <v>750000000</v>
      </c>
      <c r="L320" s="59" t="s">
        <v>506</v>
      </c>
      <c r="M320" s="253" t="s">
        <v>1842</v>
      </c>
      <c r="N320" s="68" t="s">
        <v>508</v>
      </c>
      <c r="O320" s="68" t="s">
        <v>222</v>
      </c>
      <c r="P320" s="68" t="s">
        <v>946</v>
      </c>
      <c r="Q320" s="59" t="s">
        <v>1235</v>
      </c>
      <c r="R320" s="68">
        <v>796</v>
      </c>
      <c r="S320" s="68" t="s">
        <v>511</v>
      </c>
      <c r="T320" s="68">
        <v>1</v>
      </c>
      <c r="U320" s="69">
        <v>242890</v>
      </c>
      <c r="V320" s="73">
        <v>0</v>
      </c>
      <c r="W320" s="73">
        <v>0</v>
      </c>
      <c r="X320" s="68"/>
      <c r="Y320" s="70">
        <v>2016</v>
      </c>
      <c r="Z320" s="70" t="s">
        <v>2192</v>
      </c>
    </row>
    <row r="321" spans="3:26" s="44" customFormat="1" ht="180" customHeight="1" x14ac:dyDescent="0.25">
      <c r="C321" s="202" t="s">
        <v>2193</v>
      </c>
      <c r="D321" s="68" t="s">
        <v>501</v>
      </c>
      <c r="E321" s="68" t="s">
        <v>1393</v>
      </c>
      <c r="F321" s="68" t="s">
        <v>1394</v>
      </c>
      <c r="G321" s="68" t="s">
        <v>1395</v>
      </c>
      <c r="H321" s="68" t="s">
        <v>1396</v>
      </c>
      <c r="I321" s="89" t="s">
        <v>189</v>
      </c>
      <c r="J321" s="67">
        <v>0</v>
      </c>
      <c r="K321" s="59">
        <v>750000000</v>
      </c>
      <c r="L321" s="59" t="s">
        <v>506</v>
      </c>
      <c r="M321" s="253" t="s">
        <v>1842</v>
      </c>
      <c r="N321" s="68" t="s">
        <v>508</v>
      </c>
      <c r="O321" s="68" t="s">
        <v>222</v>
      </c>
      <c r="P321" s="68" t="s">
        <v>946</v>
      </c>
      <c r="Q321" s="59" t="s">
        <v>1235</v>
      </c>
      <c r="R321" s="68">
        <v>796</v>
      </c>
      <c r="S321" s="68" t="s">
        <v>511</v>
      </c>
      <c r="T321" s="68">
        <v>1</v>
      </c>
      <c r="U321" s="73">
        <v>155570</v>
      </c>
      <c r="V321" s="73">
        <v>0</v>
      </c>
      <c r="W321" s="73">
        <v>0</v>
      </c>
      <c r="X321" s="68"/>
      <c r="Y321" s="70">
        <v>2016</v>
      </c>
      <c r="Z321" s="70">
        <v>11.14</v>
      </c>
    </row>
    <row r="322" spans="3:26" s="44" customFormat="1" ht="180" customHeight="1" x14ac:dyDescent="0.25">
      <c r="C322" s="202" t="s">
        <v>2326</v>
      </c>
      <c r="D322" s="68" t="s">
        <v>501</v>
      </c>
      <c r="E322" s="68" t="s">
        <v>1393</v>
      </c>
      <c r="F322" s="68" t="s">
        <v>1394</v>
      </c>
      <c r="G322" s="68" t="s">
        <v>1395</v>
      </c>
      <c r="H322" s="68" t="s">
        <v>1396</v>
      </c>
      <c r="I322" s="89" t="s">
        <v>189</v>
      </c>
      <c r="J322" s="67">
        <v>0</v>
      </c>
      <c r="K322" s="59">
        <v>750000000</v>
      </c>
      <c r="L322" s="59" t="s">
        <v>506</v>
      </c>
      <c r="M322" s="253" t="s">
        <v>1920</v>
      </c>
      <c r="N322" s="68" t="s">
        <v>508</v>
      </c>
      <c r="O322" s="68" t="s">
        <v>222</v>
      </c>
      <c r="P322" s="68" t="s">
        <v>917</v>
      </c>
      <c r="Q322" s="59" t="s">
        <v>1235</v>
      </c>
      <c r="R322" s="68">
        <v>796</v>
      </c>
      <c r="S322" s="68" t="s">
        <v>511</v>
      </c>
      <c r="T322" s="68">
        <v>1</v>
      </c>
      <c r="U322" s="73">
        <v>155570</v>
      </c>
      <c r="V322" s="73">
        <v>155570</v>
      </c>
      <c r="W322" s="73">
        <v>174238.4</v>
      </c>
      <c r="X322" s="68"/>
      <c r="Y322" s="70">
        <v>2016</v>
      </c>
      <c r="Z322" s="70"/>
    </row>
    <row r="323" spans="3:26" s="44" customFormat="1" ht="180" customHeight="1" x14ac:dyDescent="0.25">
      <c r="C323" s="202" t="s">
        <v>1567</v>
      </c>
      <c r="D323" s="68" t="s">
        <v>501</v>
      </c>
      <c r="E323" s="68" t="s">
        <v>1397</v>
      </c>
      <c r="F323" s="68" t="s">
        <v>1394</v>
      </c>
      <c r="G323" s="68" t="s">
        <v>1398</v>
      </c>
      <c r="H323" s="68" t="s">
        <v>1396</v>
      </c>
      <c r="I323" s="89" t="s">
        <v>189</v>
      </c>
      <c r="J323" s="67">
        <v>0</v>
      </c>
      <c r="K323" s="59">
        <v>750000000</v>
      </c>
      <c r="L323" s="59" t="s">
        <v>506</v>
      </c>
      <c r="M323" s="253" t="s">
        <v>835</v>
      </c>
      <c r="N323" s="68" t="s">
        <v>508</v>
      </c>
      <c r="O323" s="68" t="s">
        <v>222</v>
      </c>
      <c r="P323" s="68" t="s">
        <v>946</v>
      </c>
      <c r="Q323" s="59" t="s">
        <v>1235</v>
      </c>
      <c r="R323" s="68">
        <v>796</v>
      </c>
      <c r="S323" s="68" t="s">
        <v>511</v>
      </c>
      <c r="T323" s="68">
        <v>10</v>
      </c>
      <c r="U323" s="69">
        <v>106893</v>
      </c>
      <c r="V323" s="73">
        <v>0</v>
      </c>
      <c r="W323" s="73">
        <v>0</v>
      </c>
      <c r="X323" s="68"/>
      <c r="Y323" s="70">
        <v>2016</v>
      </c>
      <c r="Z323" s="59">
        <v>11</v>
      </c>
    </row>
    <row r="324" spans="3:26" s="44" customFormat="1" ht="180" customHeight="1" x14ac:dyDescent="0.25">
      <c r="C324" s="202" t="s">
        <v>2116</v>
      </c>
      <c r="D324" s="68" t="s">
        <v>501</v>
      </c>
      <c r="E324" s="68" t="s">
        <v>1397</v>
      </c>
      <c r="F324" s="68" t="s">
        <v>1394</v>
      </c>
      <c r="G324" s="68" t="s">
        <v>1398</v>
      </c>
      <c r="H324" s="68" t="s">
        <v>1396</v>
      </c>
      <c r="I324" s="89" t="s">
        <v>189</v>
      </c>
      <c r="J324" s="67">
        <v>0</v>
      </c>
      <c r="K324" s="59">
        <v>750000000</v>
      </c>
      <c r="L324" s="59" t="s">
        <v>506</v>
      </c>
      <c r="M324" s="253" t="s">
        <v>1842</v>
      </c>
      <c r="N324" s="68" t="s">
        <v>508</v>
      </c>
      <c r="O324" s="68" t="s">
        <v>222</v>
      </c>
      <c r="P324" s="68" t="s">
        <v>946</v>
      </c>
      <c r="Q324" s="59" t="s">
        <v>1235</v>
      </c>
      <c r="R324" s="68">
        <v>796</v>
      </c>
      <c r="S324" s="68" t="s">
        <v>511</v>
      </c>
      <c r="T324" s="68">
        <v>10</v>
      </c>
      <c r="U324" s="69">
        <v>106893</v>
      </c>
      <c r="V324" s="73">
        <v>0</v>
      </c>
      <c r="W324" s="73">
        <v>0</v>
      </c>
      <c r="X324" s="68"/>
      <c r="Y324" s="70">
        <v>2016</v>
      </c>
      <c r="Z324" s="70" t="s">
        <v>2192</v>
      </c>
    </row>
    <row r="325" spans="3:26" s="44" customFormat="1" ht="180" customHeight="1" x14ac:dyDescent="0.25">
      <c r="C325" s="202" t="s">
        <v>2194</v>
      </c>
      <c r="D325" s="68" t="s">
        <v>501</v>
      </c>
      <c r="E325" s="68" t="s">
        <v>1397</v>
      </c>
      <c r="F325" s="68" t="s">
        <v>1394</v>
      </c>
      <c r="G325" s="68" t="s">
        <v>1398</v>
      </c>
      <c r="H325" s="68" t="s">
        <v>1396</v>
      </c>
      <c r="I325" s="89" t="s">
        <v>189</v>
      </c>
      <c r="J325" s="67">
        <v>0</v>
      </c>
      <c r="K325" s="59">
        <v>750000000</v>
      </c>
      <c r="L325" s="59" t="s">
        <v>506</v>
      </c>
      <c r="M325" s="253" t="s">
        <v>1842</v>
      </c>
      <c r="N325" s="68" t="s">
        <v>508</v>
      </c>
      <c r="O325" s="68" t="s">
        <v>222</v>
      </c>
      <c r="P325" s="68" t="s">
        <v>946</v>
      </c>
      <c r="Q325" s="59" t="s">
        <v>1235</v>
      </c>
      <c r="R325" s="68">
        <v>796</v>
      </c>
      <c r="S325" s="68" t="s">
        <v>511</v>
      </c>
      <c r="T325" s="68">
        <v>10</v>
      </c>
      <c r="U325" s="69">
        <v>115625</v>
      </c>
      <c r="V325" s="73">
        <v>0</v>
      </c>
      <c r="W325" s="73">
        <v>0</v>
      </c>
      <c r="X325" s="68"/>
      <c r="Y325" s="70">
        <v>2016</v>
      </c>
      <c r="Z325" s="70" t="s">
        <v>1652</v>
      </c>
    </row>
    <row r="326" spans="3:26" s="44" customFormat="1" ht="180" customHeight="1" x14ac:dyDescent="0.25">
      <c r="C326" s="202" t="s">
        <v>2327</v>
      </c>
      <c r="D326" s="68" t="s">
        <v>501</v>
      </c>
      <c r="E326" s="68" t="s">
        <v>1397</v>
      </c>
      <c r="F326" s="68" t="s">
        <v>1394</v>
      </c>
      <c r="G326" s="68" t="s">
        <v>1398</v>
      </c>
      <c r="H326" s="68" t="s">
        <v>1396</v>
      </c>
      <c r="I326" s="89" t="s">
        <v>189</v>
      </c>
      <c r="J326" s="67">
        <v>0</v>
      </c>
      <c r="K326" s="59">
        <v>750000000</v>
      </c>
      <c r="L326" s="59" t="s">
        <v>506</v>
      </c>
      <c r="M326" s="253" t="s">
        <v>1920</v>
      </c>
      <c r="N326" s="68" t="s">
        <v>508</v>
      </c>
      <c r="O326" s="68" t="s">
        <v>222</v>
      </c>
      <c r="P326" s="68" t="s">
        <v>917</v>
      </c>
      <c r="Q326" s="59" t="s">
        <v>1235</v>
      </c>
      <c r="R326" s="68">
        <v>796</v>
      </c>
      <c r="S326" s="68" t="s">
        <v>511</v>
      </c>
      <c r="T326" s="68">
        <v>6</v>
      </c>
      <c r="U326" s="69">
        <v>118750</v>
      </c>
      <c r="V326" s="73">
        <v>712500</v>
      </c>
      <c r="W326" s="73">
        <v>798000</v>
      </c>
      <c r="X326" s="68"/>
      <c r="Y326" s="70">
        <v>2016</v>
      </c>
      <c r="Z326" s="70"/>
    </row>
    <row r="327" spans="3:26" s="44" customFormat="1" ht="180" customHeight="1" x14ac:dyDescent="0.25">
      <c r="C327" s="202" t="s">
        <v>1568</v>
      </c>
      <c r="D327" s="68" t="s">
        <v>501</v>
      </c>
      <c r="E327" s="68" t="s">
        <v>1399</v>
      </c>
      <c r="F327" s="68" t="s">
        <v>1400</v>
      </c>
      <c r="G327" s="68" t="s">
        <v>1401</v>
      </c>
      <c r="H327" s="68"/>
      <c r="I327" s="89" t="s">
        <v>189</v>
      </c>
      <c r="J327" s="67">
        <v>0</v>
      </c>
      <c r="K327" s="59">
        <v>750000000</v>
      </c>
      <c r="L327" s="59" t="s">
        <v>506</v>
      </c>
      <c r="M327" s="253" t="s">
        <v>835</v>
      </c>
      <c r="N327" s="68" t="s">
        <v>508</v>
      </c>
      <c r="O327" s="68" t="s">
        <v>222</v>
      </c>
      <c r="P327" s="68" t="s">
        <v>946</v>
      </c>
      <c r="Q327" s="59" t="s">
        <v>1235</v>
      </c>
      <c r="R327" s="68">
        <v>796</v>
      </c>
      <c r="S327" s="68" t="s">
        <v>511</v>
      </c>
      <c r="T327" s="68">
        <v>2</v>
      </c>
      <c r="U327" s="69">
        <v>62049</v>
      </c>
      <c r="V327" s="73">
        <v>0</v>
      </c>
      <c r="W327" s="73">
        <v>0</v>
      </c>
      <c r="X327" s="68"/>
      <c r="Y327" s="70">
        <v>2016</v>
      </c>
      <c r="Z327" s="59">
        <v>11</v>
      </c>
    </row>
    <row r="328" spans="3:26" s="44" customFormat="1" ht="180" customHeight="1" x14ac:dyDescent="0.25">
      <c r="C328" s="202" t="s">
        <v>2117</v>
      </c>
      <c r="D328" s="68" t="s">
        <v>501</v>
      </c>
      <c r="E328" s="68" t="s">
        <v>1399</v>
      </c>
      <c r="F328" s="68" t="s">
        <v>1400</v>
      </c>
      <c r="G328" s="68" t="s">
        <v>1401</v>
      </c>
      <c r="H328" s="68"/>
      <c r="I328" s="89" t="s">
        <v>189</v>
      </c>
      <c r="J328" s="67">
        <v>0</v>
      </c>
      <c r="K328" s="59">
        <v>750000000</v>
      </c>
      <c r="L328" s="59" t="s">
        <v>506</v>
      </c>
      <c r="M328" s="253" t="s">
        <v>1842</v>
      </c>
      <c r="N328" s="68" t="s">
        <v>508</v>
      </c>
      <c r="O328" s="68" t="s">
        <v>222</v>
      </c>
      <c r="P328" s="68" t="s">
        <v>946</v>
      </c>
      <c r="Q328" s="59" t="s">
        <v>1235</v>
      </c>
      <c r="R328" s="68">
        <v>796</v>
      </c>
      <c r="S328" s="68" t="s">
        <v>511</v>
      </c>
      <c r="T328" s="68">
        <v>2</v>
      </c>
      <c r="U328" s="69">
        <v>62049</v>
      </c>
      <c r="V328" s="73">
        <v>124098</v>
      </c>
      <c r="W328" s="73">
        <v>138989.76000000001</v>
      </c>
      <c r="X328" s="68"/>
      <c r="Y328" s="70">
        <v>2016</v>
      </c>
      <c r="Z328" s="59"/>
    </row>
    <row r="329" spans="3:26" s="44" customFormat="1" ht="180" customHeight="1" x14ac:dyDescent="0.2">
      <c r="C329" s="202" t="s">
        <v>1569</v>
      </c>
      <c r="D329" s="68" t="s">
        <v>501</v>
      </c>
      <c r="E329" s="68" t="s">
        <v>1402</v>
      </c>
      <c r="F329" s="68" t="s">
        <v>1403</v>
      </c>
      <c r="G329" s="68" t="s">
        <v>1404</v>
      </c>
      <c r="H329" s="244"/>
      <c r="I329" s="89" t="s">
        <v>189</v>
      </c>
      <c r="J329" s="67">
        <v>0</v>
      </c>
      <c r="K329" s="59">
        <v>750000000</v>
      </c>
      <c r="L329" s="59" t="s">
        <v>506</v>
      </c>
      <c r="M329" s="253" t="s">
        <v>835</v>
      </c>
      <c r="N329" s="68" t="s">
        <v>508</v>
      </c>
      <c r="O329" s="68" t="s">
        <v>222</v>
      </c>
      <c r="P329" s="68" t="s">
        <v>946</v>
      </c>
      <c r="Q329" s="59" t="s">
        <v>1235</v>
      </c>
      <c r="R329" s="68">
        <v>796</v>
      </c>
      <c r="S329" s="68" t="s">
        <v>511</v>
      </c>
      <c r="T329" s="68">
        <v>1</v>
      </c>
      <c r="U329" s="69">
        <v>71390</v>
      </c>
      <c r="V329" s="73">
        <v>0</v>
      </c>
      <c r="W329" s="73">
        <v>0</v>
      </c>
      <c r="X329" s="68"/>
      <c r="Y329" s="70">
        <v>2016</v>
      </c>
      <c r="Z329" s="59">
        <v>11</v>
      </c>
    </row>
    <row r="330" spans="3:26" s="44" customFormat="1" ht="180" customHeight="1" x14ac:dyDescent="0.2">
      <c r="C330" s="202" t="s">
        <v>2118</v>
      </c>
      <c r="D330" s="68" t="s">
        <v>501</v>
      </c>
      <c r="E330" s="68" t="s">
        <v>1402</v>
      </c>
      <c r="F330" s="68" t="s">
        <v>1403</v>
      </c>
      <c r="G330" s="68" t="s">
        <v>1404</v>
      </c>
      <c r="H330" s="244"/>
      <c r="I330" s="89" t="s">
        <v>189</v>
      </c>
      <c r="J330" s="67">
        <v>0</v>
      </c>
      <c r="K330" s="59">
        <v>750000000</v>
      </c>
      <c r="L330" s="59" t="s">
        <v>506</v>
      </c>
      <c r="M330" s="253" t="s">
        <v>1842</v>
      </c>
      <c r="N330" s="68" t="s">
        <v>508</v>
      </c>
      <c r="O330" s="68" t="s">
        <v>222</v>
      </c>
      <c r="P330" s="68" t="s">
        <v>946</v>
      </c>
      <c r="Q330" s="59" t="s">
        <v>1235</v>
      </c>
      <c r="R330" s="68">
        <v>796</v>
      </c>
      <c r="S330" s="68" t="s">
        <v>511</v>
      </c>
      <c r="T330" s="68">
        <v>1</v>
      </c>
      <c r="U330" s="69">
        <v>71390</v>
      </c>
      <c r="V330" s="73">
        <v>71390</v>
      </c>
      <c r="W330" s="73">
        <v>79956.800000000003</v>
      </c>
      <c r="X330" s="68"/>
      <c r="Y330" s="70">
        <v>2016</v>
      </c>
      <c r="Z330" s="59"/>
    </row>
    <row r="331" spans="3:26" s="44" customFormat="1" ht="180" customHeight="1" x14ac:dyDescent="0.25">
      <c r="C331" s="202" t="s">
        <v>1570</v>
      </c>
      <c r="D331" s="59" t="s">
        <v>501</v>
      </c>
      <c r="E331" s="155" t="s">
        <v>1405</v>
      </c>
      <c r="F331" s="155" t="s">
        <v>1406</v>
      </c>
      <c r="G331" s="155" t="s">
        <v>1407</v>
      </c>
      <c r="H331" s="155"/>
      <c r="I331" s="155" t="s">
        <v>189</v>
      </c>
      <c r="J331" s="251">
        <v>0.7</v>
      </c>
      <c r="K331" s="59">
        <v>750000000</v>
      </c>
      <c r="L331" s="59" t="s">
        <v>506</v>
      </c>
      <c r="M331" s="155" t="s">
        <v>1184</v>
      </c>
      <c r="N331" s="68" t="s">
        <v>508</v>
      </c>
      <c r="O331" s="89" t="s">
        <v>222</v>
      </c>
      <c r="P331" s="89" t="s">
        <v>396</v>
      </c>
      <c r="Q331" s="59" t="s">
        <v>510</v>
      </c>
      <c r="R331" s="144">
        <v>796</v>
      </c>
      <c r="S331" s="71" t="s">
        <v>511</v>
      </c>
      <c r="T331" s="71">
        <v>200</v>
      </c>
      <c r="U331" s="69">
        <v>2600</v>
      </c>
      <c r="V331" s="73">
        <v>0</v>
      </c>
      <c r="W331" s="73">
        <v>0</v>
      </c>
      <c r="X331" s="89" t="s">
        <v>512</v>
      </c>
      <c r="Y331" s="70">
        <v>2016</v>
      </c>
      <c r="Z331" s="59" t="s">
        <v>1841</v>
      </c>
    </row>
    <row r="332" spans="3:26" s="44" customFormat="1" ht="180" customHeight="1" x14ac:dyDescent="0.25">
      <c r="C332" s="202" t="s">
        <v>1934</v>
      </c>
      <c r="D332" s="59" t="s">
        <v>501</v>
      </c>
      <c r="E332" s="155" t="s">
        <v>1405</v>
      </c>
      <c r="F332" s="155" t="s">
        <v>1406</v>
      </c>
      <c r="G332" s="155" t="s">
        <v>1407</v>
      </c>
      <c r="H332" s="155"/>
      <c r="I332" s="155" t="s">
        <v>189</v>
      </c>
      <c r="J332" s="251">
        <v>0</v>
      </c>
      <c r="K332" s="59">
        <v>750000000</v>
      </c>
      <c r="L332" s="59" t="s">
        <v>506</v>
      </c>
      <c r="M332" s="155" t="s">
        <v>1921</v>
      </c>
      <c r="N332" s="68" t="s">
        <v>508</v>
      </c>
      <c r="O332" s="89" t="s">
        <v>222</v>
      </c>
      <c r="P332" s="89" t="s">
        <v>396</v>
      </c>
      <c r="Q332" s="59" t="s">
        <v>1235</v>
      </c>
      <c r="R332" s="144">
        <v>796</v>
      </c>
      <c r="S332" s="71" t="s">
        <v>511</v>
      </c>
      <c r="T332" s="71">
        <v>200</v>
      </c>
      <c r="U332" s="69">
        <v>2600</v>
      </c>
      <c r="V332" s="73">
        <v>520000</v>
      </c>
      <c r="W332" s="73">
        <v>582400</v>
      </c>
      <c r="X332" s="89"/>
      <c r="Y332" s="70">
        <v>2016</v>
      </c>
      <c r="Z332" s="90"/>
    </row>
    <row r="333" spans="3:26" s="44" customFormat="1" ht="180" customHeight="1" x14ac:dyDescent="0.25">
      <c r="C333" s="202" t="s">
        <v>1571</v>
      </c>
      <c r="D333" s="59" t="s">
        <v>501</v>
      </c>
      <c r="E333" s="155" t="s">
        <v>1408</v>
      </c>
      <c r="F333" s="155" t="s">
        <v>1406</v>
      </c>
      <c r="G333" s="155" t="s">
        <v>1409</v>
      </c>
      <c r="H333" s="155"/>
      <c r="I333" s="155" t="s">
        <v>189</v>
      </c>
      <c r="J333" s="251">
        <v>0.7</v>
      </c>
      <c r="K333" s="59">
        <v>750000000</v>
      </c>
      <c r="L333" s="59" t="s">
        <v>506</v>
      </c>
      <c r="M333" s="155" t="s">
        <v>1184</v>
      </c>
      <c r="N333" s="68" t="s">
        <v>508</v>
      </c>
      <c r="O333" s="89" t="s">
        <v>222</v>
      </c>
      <c r="P333" s="89" t="s">
        <v>396</v>
      </c>
      <c r="Q333" s="59" t="s">
        <v>510</v>
      </c>
      <c r="R333" s="144">
        <v>796</v>
      </c>
      <c r="S333" s="71" t="s">
        <v>511</v>
      </c>
      <c r="T333" s="71">
        <v>100</v>
      </c>
      <c r="U333" s="69">
        <v>2464</v>
      </c>
      <c r="V333" s="73">
        <v>0</v>
      </c>
      <c r="W333" s="73">
        <v>0</v>
      </c>
      <c r="X333" s="89" t="s">
        <v>512</v>
      </c>
      <c r="Y333" s="70">
        <v>2016</v>
      </c>
      <c r="Z333" s="59" t="s">
        <v>1841</v>
      </c>
    </row>
    <row r="334" spans="3:26" s="44" customFormat="1" ht="180" customHeight="1" x14ac:dyDescent="0.25">
      <c r="C334" s="202" t="s">
        <v>1935</v>
      </c>
      <c r="D334" s="59" t="s">
        <v>501</v>
      </c>
      <c r="E334" s="155" t="s">
        <v>1408</v>
      </c>
      <c r="F334" s="155" t="s">
        <v>1406</v>
      </c>
      <c r="G334" s="155" t="s">
        <v>1409</v>
      </c>
      <c r="H334" s="155"/>
      <c r="I334" s="155" t="s">
        <v>189</v>
      </c>
      <c r="J334" s="251">
        <v>0</v>
      </c>
      <c r="K334" s="59">
        <v>750000000</v>
      </c>
      <c r="L334" s="59" t="s">
        <v>506</v>
      </c>
      <c r="M334" s="155" t="s">
        <v>1921</v>
      </c>
      <c r="N334" s="68" t="s">
        <v>508</v>
      </c>
      <c r="O334" s="89" t="s">
        <v>222</v>
      </c>
      <c r="P334" s="89" t="s">
        <v>396</v>
      </c>
      <c r="Q334" s="59" t="s">
        <v>1235</v>
      </c>
      <c r="R334" s="144">
        <v>796</v>
      </c>
      <c r="S334" s="71" t="s">
        <v>511</v>
      </c>
      <c r="T334" s="71">
        <v>100</v>
      </c>
      <c r="U334" s="69">
        <v>2464</v>
      </c>
      <c r="V334" s="73">
        <v>246400</v>
      </c>
      <c r="W334" s="73">
        <v>275968</v>
      </c>
      <c r="X334" s="89"/>
      <c r="Y334" s="70">
        <v>2016</v>
      </c>
      <c r="Z334" s="90"/>
    </row>
    <row r="335" spans="3:26" s="44" customFormat="1" ht="180" customHeight="1" x14ac:dyDescent="0.25">
      <c r="C335" s="202" t="s">
        <v>1572</v>
      </c>
      <c r="D335" s="59" t="s">
        <v>501</v>
      </c>
      <c r="E335" s="59" t="s">
        <v>1410</v>
      </c>
      <c r="F335" s="59" t="s">
        <v>1411</v>
      </c>
      <c r="G335" s="59" t="s">
        <v>1412</v>
      </c>
      <c r="H335" s="59" t="s">
        <v>1413</v>
      </c>
      <c r="I335" s="59" t="s">
        <v>189</v>
      </c>
      <c r="J335" s="67">
        <v>0.5</v>
      </c>
      <c r="K335" s="59">
        <v>750000000</v>
      </c>
      <c r="L335" s="59" t="s">
        <v>506</v>
      </c>
      <c r="M335" s="91" t="s">
        <v>628</v>
      </c>
      <c r="N335" s="91" t="s">
        <v>508</v>
      </c>
      <c r="O335" s="91" t="s">
        <v>222</v>
      </c>
      <c r="P335" s="91" t="s">
        <v>1936</v>
      </c>
      <c r="Q335" s="59" t="s">
        <v>510</v>
      </c>
      <c r="R335" s="90">
        <v>796</v>
      </c>
      <c r="S335" s="90" t="s">
        <v>511</v>
      </c>
      <c r="T335" s="104">
        <v>4180</v>
      </c>
      <c r="U335" s="69">
        <v>65</v>
      </c>
      <c r="V335" s="69">
        <v>0</v>
      </c>
      <c r="W335" s="69">
        <v>0</v>
      </c>
      <c r="X335" s="90" t="s">
        <v>512</v>
      </c>
      <c r="Y335" s="70">
        <v>2016</v>
      </c>
      <c r="Z335" s="59" t="s">
        <v>1841</v>
      </c>
    </row>
    <row r="336" spans="3:26" s="44" customFormat="1" ht="180" customHeight="1" x14ac:dyDescent="0.25">
      <c r="C336" s="202" t="s">
        <v>1938</v>
      </c>
      <c r="D336" s="59" t="s">
        <v>501</v>
      </c>
      <c r="E336" s="59" t="s">
        <v>1410</v>
      </c>
      <c r="F336" s="59" t="s">
        <v>1411</v>
      </c>
      <c r="G336" s="59" t="s">
        <v>1412</v>
      </c>
      <c r="H336" s="59" t="s">
        <v>1413</v>
      </c>
      <c r="I336" s="59" t="s">
        <v>189</v>
      </c>
      <c r="J336" s="67">
        <v>0</v>
      </c>
      <c r="K336" s="59">
        <v>750000000</v>
      </c>
      <c r="L336" s="59" t="s">
        <v>506</v>
      </c>
      <c r="M336" s="91" t="s">
        <v>1937</v>
      </c>
      <c r="N336" s="91" t="s">
        <v>508</v>
      </c>
      <c r="O336" s="91" t="s">
        <v>222</v>
      </c>
      <c r="P336" s="91" t="s">
        <v>1936</v>
      </c>
      <c r="Q336" s="59" t="s">
        <v>1235</v>
      </c>
      <c r="R336" s="90">
        <v>796</v>
      </c>
      <c r="S336" s="90" t="s">
        <v>511</v>
      </c>
      <c r="T336" s="104">
        <v>4180</v>
      </c>
      <c r="U336" s="69">
        <v>65</v>
      </c>
      <c r="V336" s="69">
        <v>0</v>
      </c>
      <c r="W336" s="69">
        <v>0</v>
      </c>
      <c r="X336" s="90"/>
      <c r="Y336" s="70">
        <v>2016</v>
      </c>
      <c r="Z336" s="90">
        <v>14</v>
      </c>
    </row>
    <row r="337" spans="3:26" s="44" customFormat="1" ht="180" customHeight="1" x14ac:dyDescent="0.25">
      <c r="C337" s="202" t="s">
        <v>2119</v>
      </c>
      <c r="D337" s="59" t="s">
        <v>501</v>
      </c>
      <c r="E337" s="59" t="s">
        <v>1410</v>
      </c>
      <c r="F337" s="59" t="s">
        <v>1411</v>
      </c>
      <c r="G337" s="59" t="s">
        <v>1412</v>
      </c>
      <c r="H337" s="59" t="s">
        <v>1413</v>
      </c>
      <c r="I337" s="59" t="s">
        <v>189</v>
      </c>
      <c r="J337" s="67">
        <v>0</v>
      </c>
      <c r="K337" s="59">
        <v>750000000</v>
      </c>
      <c r="L337" s="59" t="s">
        <v>506</v>
      </c>
      <c r="M337" s="91" t="s">
        <v>1937</v>
      </c>
      <c r="N337" s="91" t="s">
        <v>508</v>
      </c>
      <c r="O337" s="91" t="s">
        <v>222</v>
      </c>
      <c r="P337" s="91" t="s">
        <v>2120</v>
      </c>
      <c r="Q337" s="59" t="s">
        <v>1235</v>
      </c>
      <c r="R337" s="90">
        <v>796</v>
      </c>
      <c r="S337" s="90" t="s">
        <v>511</v>
      </c>
      <c r="T337" s="104">
        <v>4180</v>
      </c>
      <c r="U337" s="69">
        <v>65</v>
      </c>
      <c r="V337" s="69">
        <v>271700</v>
      </c>
      <c r="W337" s="69">
        <v>304304</v>
      </c>
      <c r="X337" s="90"/>
      <c r="Y337" s="70">
        <v>2016</v>
      </c>
      <c r="Z337" s="90"/>
    </row>
    <row r="338" spans="3:26" s="44" customFormat="1" ht="180" customHeight="1" x14ac:dyDescent="0.25">
      <c r="C338" s="202" t="s">
        <v>1573</v>
      </c>
      <c r="D338" s="59" t="s">
        <v>501</v>
      </c>
      <c r="E338" s="59" t="s">
        <v>1415</v>
      </c>
      <c r="F338" s="59" t="s">
        <v>1416</v>
      </c>
      <c r="G338" s="59" t="s">
        <v>1417</v>
      </c>
      <c r="H338" s="59" t="s">
        <v>1418</v>
      </c>
      <c r="I338" s="59" t="s">
        <v>189</v>
      </c>
      <c r="J338" s="67">
        <v>0.5</v>
      </c>
      <c r="K338" s="59">
        <v>750000000</v>
      </c>
      <c r="L338" s="59" t="s">
        <v>506</v>
      </c>
      <c r="M338" s="91" t="s">
        <v>628</v>
      </c>
      <c r="N338" s="91" t="s">
        <v>508</v>
      </c>
      <c r="O338" s="91" t="s">
        <v>222</v>
      </c>
      <c r="P338" s="91" t="s">
        <v>1414</v>
      </c>
      <c r="Q338" s="59" t="s">
        <v>510</v>
      </c>
      <c r="R338" s="90">
        <v>796</v>
      </c>
      <c r="S338" s="90" t="s">
        <v>511</v>
      </c>
      <c r="T338" s="104">
        <v>2500</v>
      </c>
      <c r="U338" s="69">
        <v>35</v>
      </c>
      <c r="V338" s="69">
        <v>0</v>
      </c>
      <c r="W338" s="69">
        <v>0</v>
      </c>
      <c r="X338" s="90" t="s">
        <v>512</v>
      </c>
      <c r="Y338" s="70">
        <v>2016</v>
      </c>
      <c r="Z338" s="59" t="s">
        <v>1841</v>
      </c>
    </row>
    <row r="339" spans="3:26" s="44" customFormat="1" ht="180" customHeight="1" x14ac:dyDescent="0.25">
      <c r="C339" s="202" t="s">
        <v>1939</v>
      </c>
      <c r="D339" s="59" t="s">
        <v>501</v>
      </c>
      <c r="E339" s="59" t="s">
        <v>1415</v>
      </c>
      <c r="F339" s="59" t="s">
        <v>1416</v>
      </c>
      <c r="G339" s="59" t="s">
        <v>1417</v>
      </c>
      <c r="H339" s="59" t="s">
        <v>1418</v>
      </c>
      <c r="I339" s="59" t="s">
        <v>189</v>
      </c>
      <c r="J339" s="67">
        <v>0</v>
      </c>
      <c r="K339" s="59">
        <v>750000000</v>
      </c>
      <c r="L339" s="59" t="s">
        <v>506</v>
      </c>
      <c r="M339" s="91" t="s">
        <v>1937</v>
      </c>
      <c r="N339" s="91" t="s">
        <v>508</v>
      </c>
      <c r="O339" s="91" t="s">
        <v>222</v>
      </c>
      <c r="P339" s="91" t="s">
        <v>1936</v>
      </c>
      <c r="Q339" s="59" t="s">
        <v>1235</v>
      </c>
      <c r="R339" s="90">
        <v>796</v>
      </c>
      <c r="S339" s="90" t="s">
        <v>511</v>
      </c>
      <c r="T339" s="104">
        <v>2500</v>
      </c>
      <c r="U339" s="69">
        <v>35</v>
      </c>
      <c r="V339" s="69">
        <v>0</v>
      </c>
      <c r="W339" s="69">
        <v>0</v>
      </c>
      <c r="X339" s="90"/>
      <c r="Y339" s="70">
        <v>2016</v>
      </c>
      <c r="Z339" s="90">
        <v>14</v>
      </c>
    </row>
    <row r="340" spans="3:26" s="44" customFormat="1" ht="180" customHeight="1" x14ac:dyDescent="0.25">
      <c r="C340" s="202" t="s">
        <v>2121</v>
      </c>
      <c r="D340" s="59" t="s">
        <v>501</v>
      </c>
      <c r="E340" s="59" t="s">
        <v>1415</v>
      </c>
      <c r="F340" s="59" t="s">
        <v>1416</v>
      </c>
      <c r="G340" s="59" t="s">
        <v>1417</v>
      </c>
      <c r="H340" s="59" t="s">
        <v>1418</v>
      </c>
      <c r="I340" s="59" t="s">
        <v>189</v>
      </c>
      <c r="J340" s="67">
        <v>0</v>
      </c>
      <c r="K340" s="59">
        <v>750000000</v>
      </c>
      <c r="L340" s="59" t="s">
        <v>506</v>
      </c>
      <c r="M340" s="91" t="s">
        <v>1937</v>
      </c>
      <c r="N340" s="91" t="s">
        <v>508</v>
      </c>
      <c r="O340" s="91" t="s">
        <v>222</v>
      </c>
      <c r="P340" s="91" t="s">
        <v>1414</v>
      </c>
      <c r="Q340" s="59" t="s">
        <v>1235</v>
      </c>
      <c r="R340" s="90">
        <v>796</v>
      </c>
      <c r="S340" s="90" t="s">
        <v>511</v>
      </c>
      <c r="T340" s="104">
        <v>2500</v>
      </c>
      <c r="U340" s="69">
        <v>35</v>
      </c>
      <c r="V340" s="69">
        <v>87500</v>
      </c>
      <c r="W340" s="69">
        <v>98000</v>
      </c>
      <c r="X340" s="90"/>
      <c r="Y340" s="70">
        <v>2016</v>
      </c>
      <c r="Z340" s="90"/>
    </row>
    <row r="341" spans="3:26" s="44" customFormat="1" ht="180" customHeight="1" x14ac:dyDescent="0.25">
      <c r="C341" s="202" t="s">
        <v>1574</v>
      </c>
      <c r="D341" s="59" t="s">
        <v>501</v>
      </c>
      <c r="E341" s="59" t="s">
        <v>1415</v>
      </c>
      <c r="F341" s="59" t="s">
        <v>1416</v>
      </c>
      <c r="G341" s="59" t="s">
        <v>1417</v>
      </c>
      <c r="H341" s="59" t="s">
        <v>1419</v>
      </c>
      <c r="I341" s="59" t="s">
        <v>189</v>
      </c>
      <c r="J341" s="67">
        <v>0.5</v>
      </c>
      <c r="K341" s="59">
        <v>750000000</v>
      </c>
      <c r="L341" s="59" t="s">
        <v>506</v>
      </c>
      <c r="M341" s="91" t="s">
        <v>628</v>
      </c>
      <c r="N341" s="91" t="s">
        <v>508</v>
      </c>
      <c r="O341" s="91" t="s">
        <v>222</v>
      </c>
      <c r="P341" s="91" t="s">
        <v>1414</v>
      </c>
      <c r="Q341" s="59" t="s">
        <v>510</v>
      </c>
      <c r="R341" s="90">
        <v>796</v>
      </c>
      <c r="S341" s="90" t="s">
        <v>511</v>
      </c>
      <c r="T341" s="104">
        <v>1000</v>
      </c>
      <c r="U341" s="69">
        <v>160</v>
      </c>
      <c r="V341" s="69">
        <v>0</v>
      </c>
      <c r="W341" s="69">
        <v>0</v>
      </c>
      <c r="X341" s="90" t="s">
        <v>512</v>
      </c>
      <c r="Y341" s="70">
        <v>2016</v>
      </c>
      <c r="Z341" s="59" t="s">
        <v>1841</v>
      </c>
    </row>
    <row r="342" spans="3:26" s="44" customFormat="1" ht="180" customHeight="1" x14ac:dyDescent="0.25">
      <c r="C342" s="202" t="s">
        <v>1940</v>
      </c>
      <c r="D342" s="59" t="s">
        <v>501</v>
      </c>
      <c r="E342" s="59" t="s">
        <v>1415</v>
      </c>
      <c r="F342" s="59" t="s">
        <v>1416</v>
      </c>
      <c r="G342" s="59" t="s">
        <v>1417</v>
      </c>
      <c r="H342" s="59" t="s">
        <v>1419</v>
      </c>
      <c r="I342" s="59" t="s">
        <v>189</v>
      </c>
      <c r="J342" s="67">
        <v>0</v>
      </c>
      <c r="K342" s="59">
        <v>750000000</v>
      </c>
      <c r="L342" s="59" t="s">
        <v>506</v>
      </c>
      <c r="M342" s="91" t="s">
        <v>1937</v>
      </c>
      <c r="N342" s="91" t="s">
        <v>508</v>
      </c>
      <c r="O342" s="91" t="s">
        <v>222</v>
      </c>
      <c r="P342" s="91" t="s">
        <v>1936</v>
      </c>
      <c r="Q342" s="59" t="s">
        <v>1235</v>
      </c>
      <c r="R342" s="90">
        <v>796</v>
      </c>
      <c r="S342" s="90" t="s">
        <v>511</v>
      </c>
      <c r="T342" s="104">
        <v>1000</v>
      </c>
      <c r="U342" s="69">
        <v>160</v>
      </c>
      <c r="V342" s="69">
        <v>0</v>
      </c>
      <c r="W342" s="69">
        <v>0</v>
      </c>
      <c r="X342" s="90"/>
      <c r="Y342" s="70">
        <v>2016</v>
      </c>
      <c r="Z342" s="90">
        <v>14</v>
      </c>
    </row>
    <row r="343" spans="3:26" s="44" customFormat="1" ht="180" customHeight="1" x14ac:dyDescent="0.25">
      <c r="C343" s="202" t="s">
        <v>2122</v>
      </c>
      <c r="D343" s="59" t="s">
        <v>501</v>
      </c>
      <c r="E343" s="59" t="s">
        <v>1415</v>
      </c>
      <c r="F343" s="59" t="s">
        <v>1416</v>
      </c>
      <c r="G343" s="59" t="s">
        <v>1417</v>
      </c>
      <c r="H343" s="59" t="s">
        <v>1419</v>
      </c>
      <c r="I343" s="59" t="s">
        <v>189</v>
      </c>
      <c r="J343" s="67">
        <v>0</v>
      </c>
      <c r="K343" s="59">
        <v>750000000</v>
      </c>
      <c r="L343" s="59" t="s">
        <v>506</v>
      </c>
      <c r="M343" s="91" t="s">
        <v>1937</v>
      </c>
      <c r="N343" s="91" t="s">
        <v>508</v>
      </c>
      <c r="O343" s="91" t="s">
        <v>222</v>
      </c>
      <c r="P343" s="91" t="s">
        <v>1414</v>
      </c>
      <c r="Q343" s="59" t="s">
        <v>1235</v>
      </c>
      <c r="R343" s="90">
        <v>796</v>
      </c>
      <c r="S343" s="90" t="s">
        <v>511</v>
      </c>
      <c r="T343" s="104">
        <v>1000</v>
      </c>
      <c r="U343" s="69">
        <v>160</v>
      </c>
      <c r="V343" s="69">
        <v>160000</v>
      </c>
      <c r="W343" s="69">
        <v>179200</v>
      </c>
      <c r="X343" s="90"/>
      <c r="Y343" s="70">
        <v>2016</v>
      </c>
      <c r="Z343" s="90"/>
    </row>
    <row r="344" spans="3:26" s="44" customFormat="1" ht="180" customHeight="1" x14ac:dyDescent="0.25">
      <c r="C344" s="202" t="s">
        <v>1575</v>
      </c>
      <c r="D344" s="59" t="s">
        <v>501</v>
      </c>
      <c r="E344" s="59" t="s">
        <v>1420</v>
      </c>
      <c r="F344" s="59" t="s">
        <v>1421</v>
      </c>
      <c r="G344" s="59" t="s">
        <v>1422</v>
      </c>
      <c r="H344" s="59" t="s">
        <v>1423</v>
      </c>
      <c r="I344" s="59" t="s">
        <v>189</v>
      </c>
      <c r="J344" s="67">
        <v>0.5</v>
      </c>
      <c r="K344" s="59">
        <v>750000000</v>
      </c>
      <c r="L344" s="59" t="s">
        <v>506</v>
      </c>
      <c r="M344" s="91" t="s">
        <v>628</v>
      </c>
      <c r="N344" s="91" t="s">
        <v>508</v>
      </c>
      <c r="O344" s="91" t="s">
        <v>222</v>
      </c>
      <c r="P344" s="91" t="s">
        <v>1414</v>
      </c>
      <c r="Q344" s="59" t="s">
        <v>510</v>
      </c>
      <c r="R344" s="90">
        <v>796</v>
      </c>
      <c r="S344" s="90" t="s">
        <v>511</v>
      </c>
      <c r="T344" s="104">
        <v>30</v>
      </c>
      <c r="U344" s="69">
        <v>3400</v>
      </c>
      <c r="V344" s="69">
        <v>0</v>
      </c>
      <c r="W344" s="69">
        <v>0</v>
      </c>
      <c r="X344" s="90" t="s">
        <v>512</v>
      </c>
      <c r="Y344" s="70">
        <v>2016</v>
      </c>
      <c r="Z344" s="59" t="s">
        <v>1841</v>
      </c>
    </row>
    <row r="345" spans="3:26" s="44" customFormat="1" ht="180" customHeight="1" x14ac:dyDescent="0.25">
      <c r="C345" s="202" t="s">
        <v>1941</v>
      </c>
      <c r="D345" s="59" t="s">
        <v>501</v>
      </c>
      <c r="E345" s="59" t="s">
        <v>1420</v>
      </c>
      <c r="F345" s="59" t="s">
        <v>1421</v>
      </c>
      <c r="G345" s="59" t="s">
        <v>1422</v>
      </c>
      <c r="H345" s="59" t="s">
        <v>1423</v>
      </c>
      <c r="I345" s="59" t="s">
        <v>189</v>
      </c>
      <c r="J345" s="67">
        <v>0</v>
      </c>
      <c r="K345" s="59">
        <v>750000000</v>
      </c>
      <c r="L345" s="59" t="s">
        <v>506</v>
      </c>
      <c r="M345" s="91" t="s">
        <v>1937</v>
      </c>
      <c r="N345" s="91" t="s">
        <v>508</v>
      </c>
      <c r="O345" s="91" t="s">
        <v>222</v>
      </c>
      <c r="P345" s="91" t="s">
        <v>1936</v>
      </c>
      <c r="Q345" s="59" t="s">
        <v>1235</v>
      </c>
      <c r="R345" s="90">
        <v>796</v>
      </c>
      <c r="S345" s="90" t="s">
        <v>511</v>
      </c>
      <c r="T345" s="104">
        <v>30</v>
      </c>
      <c r="U345" s="69">
        <v>3400</v>
      </c>
      <c r="V345" s="69">
        <v>0</v>
      </c>
      <c r="W345" s="69">
        <v>0</v>
      </c>
      <c r="X345" s="90"/>
      <c r="Y345" s="70">
        <v>2016</v>
      </c>
      <c r="Z345" s="90">
        <v>14</v>
      </c>
    </row>
    <row r="346" spans="3:26" s="44" customFormat="1" ht="180" customHeight="1" x14ac:dyDescent="0.25">
      <c r="C346" s="202" t="s">
        <v>2123</v>
      </c>
      <c r="D346" s="59" t="s">
        <v>501</v>
      </c>
      <c r="E346" s="59" t="s">
        <v>1420</v>
      </c>
      <c r="F346" s="59" t="s">
        <v>1421</v>
      </c>
      <c r="G346" s="59" t="s">
        <v>1422</v>
      </c>
      <c r="H346" s="59" t="s">
        <v>1423</v>
      </c>
      <c r="I346" s="59" t="s">
        <v>189</v>
      </c>
      <c r="J346" s="67">
        <v>0</v>
      </c>
      <c r="K346" s="59">
        <v>750000000</v>
      </c>
      <c r="L346" s="59" t="s">
        <v>506</v>
      </c>
      <c r="M346" s="91" t="s">
        <v>1937</v>
      </c>
      <c r="N346" s="91" t="s">
        <v>508</v>
      </c>
      <c r="O346" s="91" t="s">
        <v>222</v>
      </c>
      <c r="P346" s="91" t="s">
        <v>2120</v>
      </c>
      <c r="Q346" s="59" t="s">
        <v>1235</v>
      </c>
      <c r="R346" s="90">
        <v>796</v>
      </c>
      <c r="S346" s="90" t="s">
        <v>511</v>
      </c>
      <c r="T346" s="104">
        <v>30</v>
      </c>
      <c r="U346" s="69">
        <v>3400</v>
      </c>
      <c r="V346" s="69">
        <v>102000</v>
      </c>
      <c r="W346" s="69">
        <v>114240</v>
      </c>
      <c r="X346" s="90"/>
      <c r="Y346" s="70">
        <v>2016</v>
      </c>
      <c r="Z346" s="90"/>
    </row>
    <row r="347" spans="3:26" s="44" customFormat="1" ht="180" customHeight="1" x14ac:dyDescent="0.25">
      <c r="C347" s="202" t="s">
        <v>1576</v>
      </c>
      <c r="D347" s="59" t="s">
        <v>501</v>
      </c>
      <c r="E347" s="59" t="s">
        <v>1420</v>
      </c>
      <c r="F347" s="59" t="s">
        <v>1421</v>
      </c>
      <c r="G347" s="59" t="s">
        <v>1422</v>
      </c>
      <c r="H347" s="59" t="s">
        <v>1424</v>
      </c>
      <c r="I347" s="59" t="s">
        <v>189</v>
      </c>
      <c r="J347" s="67">
        <v>0.5</v>
      </c>
      <c r="K347" s="59">
        <v>750000000</v>
      </c>
      <c r="L347" s="59" t="s">
        <v>506</v>
      </c>
      <c r="M347" s="91" t="s">
        <v>628</v>
      </c>
      <c r="N347" s="91" t="s">
        <v>508</v>
      </c>
      <c r="O347" s="91" t="s">
        <v>222</v>
      </c>
      <c r="P347" s="91" t="s">
        <v>1414</v>
      </c>
      <c r="Q347" s="59" t="s">
        <v>510</v>
      </c>
      <c r="R347" s="90">
        <v>796</v>
      </c>
      <c r="S347" s="90" t="s">
        <v>511</v>
      </c>
      <c r="T347" s="104">
        <v>50</v>
      </c>
      <c r="U347" s="69">
        <v>4800</v>
      </c>
      <c r="V347" s="69">
        <v>0</v>
      </c>
      <c r="W347" s="69">
        <v>0</v>
      </c>
      <c r="X347" s="90" t="s">
        <v>512</v>
      </c>
      <c r="Y347" s="70">
        <v>2016</v>
      </c>
      <c r="Z347" s="59" t="s">
        <v>1841</v>
      </c>
    </row>
    <row r="348" spans="3:26" s="44" customFormat="1" ht="180" customHeight="1" x14ac:dyDescent="0.25">
      <c r="C348" s="202" t="s">
        <v>1942</v>
      </c>
      <c r="D348" s="59" t="s">
        <v>501</v>
      </c>
      <c r="E348" s="59" t="s">
        <v>1420</v>
      </c>
      <c r="F348" s="59" t="s">
        <v>1421</v>
      </c>
      <c r="G348" s="59" t="s">
        <v>1422</v>
      </c>
      <c r="H348" s="59" t="s">
        <v>1424</v>
      </c>
      <c r="I348" s="59" t="s">
        <v>189</v>
      </c>
      <c r="J348" s="67">
        <v>0</v>
      </c>
      <c r="K348" s="59">
        <v>750000000</v>
      </c>
      <c r="L348" s="59" t="s">
        <v>506</v>
      </c>
      <c r="M348" s="91" t="s">
        <v>1937</v>
      </c>
      <c r="N348" s="91" t="s">
        <v>508</v>
      </c>
      <c r="O348" s="91" t="s">
        <v>222</v>
      </c>
      <c r="P348" s="91" t="s">
        <v>1936</v>
      </c>
      <c r="Q348" s="59" t="s">
        <v>1235</v>
      </c>
      <c r="R348" s="90">
        <v>796</v>
      </c>
      <c r="S348" s="90" t="s">
        <v>511</v>
      </c>
      <c r="T348" s="104">
        <v>50</v>
      </c>
      <c r="U348" s="69">
        <v>4800</v>
      </c>
      <c r="V348" s="69">
        <v>0</v>
      </c>
      <c r="W348" s="69">
        <v>0</v>
      </c>
      <c r="X348" s="90"/>
      <c r="Y348" s="70">
        <v>2016</v>
      </c>
      <c r="Z348" s="90">
        <v>14</v>
      </c>
    </row>
    <row r="349" spans="3:26" s="44" customFormat="1" ht="180" customHeight="1" x14ac:dyDescent="0.25">
      <c r="C349" s="202" t="s">
        <v>2124</v>
      </c>
      <c r="D349" s="59" t="s">
        <v>501</v>
      </c>
      <c r="E349" s="59" t="s">
        <v>1420</v>
      </c>
      <c r="F349" s="59" t="s">
        <v>1421</v>
      </c>
      <c r="G349" s="59" t="s">
        <v>1422</v>
      </c>
      <c r="H349" s="59" t="s">
        <v>1424</v>
      </c>
      <c r="I349" s="59" t="s">
        <v>189</v>
      </c>
      <c r="J349" s="67">
        <v>0</v>
      </c>
      <c r="K349" s="59">
        <v>750000000</v>
      </c>
      <c r="L349" s="59" t="s">
        <v>506</v>
      </c>
      <c r="M349" s="91" t="s">
        <v>1937</v>
      </c>
      <c r="N349" s="91" t="s">
        <v>508</v>
      </c>
      <c r="O349" s="91" t="s">
        <v>222</v>
      </c>
      <c r="P349" s="91" t="s">
        <v>1414</v>
      </c>
      <c r="Q349" s="59" t="s">
        <v>1235</v>
      </c>
      <c r="R349" s="90">
        <v>796</v>
      </c>
      <c r="S349" s="90" t="s">
        <v>511</v>
      </c>
      <c r="T349" s="104">
        <v>50</v>
      </c>
      <c r="U349" s="69">
        <v>4800</v>
      </c>
      <c r="V349" s="69">
        <v>240000</v>
      </c>
      <c r="W349" s="69">
        <v>268800</v>
      </c>
      <c r="X349" s="90"/>
      <c r="Y349" s="70">
        <v>2016</v>
      </c>
      <c r="Z349" s="90"/>
    </row>
    <row r="350" spans="3:26" s="44" customFormat="1" ht="180" customHeight="1" x14ac:dyDescent="0.25">
      <c r="C350" s="202" t="s">
        <v>1577</v>
      </c>
      <c r="D350" s="59" t="s">
        <v>501</v>
      </c>
      <c r="E350" s="59" t="s">
        <v>1420</v>
      </c>
      <c r="F350" s="59" t="s">
        <v>1421</v>
      </c>
      <c r="G350" s="59" t="s">
        <v>1422</v>
      </c>
      <c r="H350" s="59" t="s">
        <v>1425</v>
      </c>
      <c r="I350" s="59" t="s">
        <v>189</v>
      </c>
      <c r="J350" s="67">
        <v>0.5</v>
      </c>
      <c r="K350" s="59">
        <v>750000000</v>
      </c>
      <c r="L350" s="59" t="s">
        <v>506</v>
      </c>
      <c r="M350" s="91" t="s">
        <v>628</v>
      </c>
      <c r="N350" s="91" t="s">
        <v>508</v>
      </c>
      <c r="O350" s="91" t="s">
        <v>222</v>
      </c>
      <c r="P350" s="91" t="s">
        <v>1414</v>
      </c>
      <c r="Q350" s="59" t="s">
        <v>510</v>
      </c>
      <c r="R350" s="90">
        <v>796</v>
      </c>
      <c r="S350" s="90" t="s">
        <v>511</v>
      </c>
      <c r="T350" s="104">
        <v>10</v>
      </c>
      <c r="U350" s="69">
        <v>6000</v>
      </c>
      <c r="V350" s="69">
        <v>0</v>
      </c>
      <c r="W350" s="69">
        <v>0</v>
      </c>
      <c r="X350" s="90" t="s">
        <v>512</v>
      </c>
      <c r="Y350" s="70">
        <v>2016</v>
      </c>
      <c r="Z350" s="59" t="s">
        <v>1841</v>
      </c>
    </row>
    <row r="351" spans="3:26" s="44" customFormat="1" ht="180" customHeight="1" x14ac:dyDescent="0.25">
      <c r="C351" s="202" t="s">
        <v>1943</v>
      </c>
      <c r="D351" s="59" t="s">
        <v>501</v>
      </c>
      <c r="E351" s="59" t="s">
        <v>1420</v>
      </c>
      <c r="F351" s="59" t="s">
        <v>1421</v>
      </c>
      <c r="G351" s="59" t="s">
        <v>1422</v>
      </c>
      <c r="H351" s="59" t="s">
        <v>1425</v>
      </c>
      <c r="I351" s="59" t="s">
        <v>189</v>
      </c>
      <c r="J351" s="67">
        <v>0</v>
      </c>
      <c r="K351" s="59">
        <v>750000000</v>
      </c>
      <c r="L351" s="59" t="s">
        <v>506</v>
      </c>
      <c r="M351" s="91" t="s">
        <v>1937</v>
      </c>
      <c r="N351" s="91" t="s">
        <v>508</v>
      </c>
      <c r="O351" s="91" t="s">
        <v>222</v>
      </c>
      <c r="P351" s="91" t="s">
        <v>1936</v>
      </c>
      <c r="Q351" s="59" t="s">
        <v>1235</v>
      </c>
      <c r="R351" s="90">
        <v>796</v>
      </c>
      <c r="S351" s="90" t="s">
        <v>511</v>
      </c>
      <c r="T351" s="104">
        <v>10</v>
      </c>
      <c r="U351" s="69">
        <v>6000</v>
      </c>
      <c r="V351" s="69">
        <v>0</v>
      </c>
      <c r="W351" s="69">
        <v>0</v>
      </c>
      <c r="X351" s="90"/>
      <c r="Y351" s="70">
        <v>2016</v>
      </c>
      <c r="Z351" s="90">
        <v>14</v>
      </c>
    </row>
    <row r="352" spans="3:26" s="44" customFormat="1" ht="180" customHeight="1" x14ac:dyDescent="0.25">
      <c r="C352" s="202" t="s">
        <v>2125</v>
      </c>
      <c r="D352" s="59" t="s">
        <v>501</v>
      </c>
      <c r="E352" s="59" t="s">
        <v>1420</v>
      </c>
      <c r="F352" s="59" t="s">
        <v>1421</v>
      </c>
      <c r="G352" s="59" t="s">
        <v>1422</v>
      </c>
      <c r="H352" s="59" t="s">
        <v>1425</v>
      </c>
      <c r="I352" s="59" t="s">
        <v>189</v>
      </c>
      <c r="J352" s="67">
        <v>0</v>
      </c>
      <c r="K352" s="59">
        <v>750000000</v>
      </c>
      <c r="L352" s="59" t="s">
        <v>506</v>
      </c>
      <c r="M352" s="91" t="s">
        <v>1937</v>
      </c>
      <c r="N352" s="91" t="s">
        <v>508</v>
      </c>
      <c r="O352" s="91" t="s">
        <v>222</v>
      </c>
      <c r="P352" s="91" t="s">
        <v>2120</v>
      </c>
      <c r="Q352" s="59" t="s">
        <v>1235</v>
      </c>
      <c r="R352" s="90">
        <v>796</v>
      </c>
      <c r="S352" s="90" t="s">
        <v>511</v>
      </c>
      <c r="T352" s="104">
        <v>10</v>
      </c>
      <c r="U352" s="69">
        <v>6000</v>
      </c>
      <c r="V352" s="69">
        <v>60000</v>
      </c>
      <c r="W352" s="69">
        <v>67200</v>
      </c>
      <c r="X352" s="90"/>
      <c r="Y352" s="70">
        <v>2016</v>
      </c>
      <c r="Z352" s="90"/>
    </row>
    <row r="353" spans="3:26" s="44" customFormat="1" ht="180" customHeight="1" x14ac:dyDescent="0.25">
      <c r="C353" s="202" t="s">
        <v>1578</v>
      </c>
      <c r="D353" s="59" t="s">
        <v>501</v>
      </c>
      <c r="E353" s="59" t="s">
        <v>1420</v>
      </c>
      <c r="F353" s="59" t="s">
        <v>1421</v>
      </c>
      <c r="G353" s="59" t="s">
        <v>1422</v>
      </c>
      <c r="H353" s="59" t="s">
        <v>1426</v>
      </c>
      <c r="I353" s="59" t="s">
        <v>189</v>
      </c>
      <c r="J353" s="67">
        <v>0.5</v>
      </c>
      <c r="K353" s="59">
        <v>750000000</v>
      </c>
      <c r="L353" s="59" t="s">
        <v>506</v>
      </c>
      <c r="M353" s="91" t="s">
        <v>628</v>
      </c>
      <c r="N353" s="91" t="s">
        <v>508</v>
      </c>
      <c r="O353" s="91" t="s">
        <v>222</v>
      </c>
      <c r="P353" s="91" t="s">
        <v>1414</v>
      </c>
      <c r="Q353" s="59" t="s">
        <v>510</v>
      </c>
      <c r="R353" s="90">
        <v>796</v>
      </c>
      <c r="S353" s="90" t="s">
        <v>511</v>
      </c>
      <c r="T353" s="104">
        <v>3</v>
      </c>
      <c r="U353" s="69">
        <v>12000</v>
      </c>
      <c r="V353" s="69">
        <v>0</v>
      </c>
      <c r="W353" s="69">
        <v>0</v>
      </c>
      <c r="X353" s="90" t="s">
        <v>512</v>
      </c>
      <c r="Y353" s="70">
        <v>2016</v>
      </c>
      <c r="Z353" s="59" t="s">
        <v>1841</v>
      </c>
    </row>
    <row r="354" spans="3:26" s="44" customFormat="1" ht="180" customHeight="1" x14ac:dyDescent="0.25">
      <c r="C354" s="202" t="s">
        <v>1944</v>
      </c>
      <c r="D354" s="59" t="s">
        <v>501</v>
      </c>
      <c r="E354" s="59" t="s">
        <v>1420</v>
      </c>
      <c r="F354" s="59" t="s">
        <v>1421</v>
      </c>
      <c r="G354" s="59" t="s">
        <v>1422</v>
      </c>
      <c r="H354" s="59" t="s">
        <v>1426</v>
      </c>
      <c r="I354" s="59" t="s">
        <v>189</v>
      </c>
      <c r="J354" s="67">
        <v>0</v>
      </c>
      <c r="K354" s="59">
        <v>750000000</v>
      </c>
      <c r="L354" s="59" t="s">
        <v>506</v>
      </c>
      <c r="M354" s="91" t="s">
        <v>1937</v>
      </c>
      <c r="N354" s="91" t="s">
        <v>508</v>
      </c>
      <c r="O354" s="91" t="s">
        <v>222</v>
      </c>
      <c r="P354" s="91" t="s">
        <v>1936</v>
      </c>
      <c r="Q354" s="59" t="s">
        <v>1235</v>
      </c>
      <c r="R354" s="90">
        <v>796</v>
      </c>
      <c r="S354" s="90" t="s">
        <v>511</v>
      </c>
      <c r="T354" s="104">
        <v>3</v>
      </c>
      <c r="U354" s="69">
        <v>12000</v>
      </c>
      <c r="V354" s="69">
        <v>0</v>
      </c>
      <c r="W354" s="69">
        <v>0</v>
      </c>
      <c r="X354" s="90"/>
      <c r="Y354" s="70">
        <v>2016</v>
      </c>
      <c r="Z354" s="90">
        <v>14</v>
      </c>
    </row>
    <row r="355" spans="3:26" s="44" customFormat="1" ht="180" customHeight="1" x14ac:dyDescent="0.25">
      <c r="C355" s="202" t="s">
        <v>2126</v>
      </c>
      <c r="D355" s="59" t="s">
        <v>501</v>
      </c>
      <c r="E355" s="59" t="s">
        <v>1420</v>
      </c>
      <c r="F355" s="59" t="s">
        <v>1421</v>
      </c>
      <c r="G355" s="59" t="s">
        <v>1422</v>
      </c>
      <c r="H355" s="59" t="s">
        <v>1426</v>
      </c>
      <c r="I355" s="59" t="s">
        <v>189</v>
      </c>
      <c r="J355" s="67">
        <v>0</v>
      </c>
      <c r="K355" s="59">
        <v>750000000</v>
      </c>
      <c r="L355" s="59" t="s">
        <v>506</v>
      </c>
      <c r="M355" s="91" t="s">
        <v>1937</v>
      </c>
      <c r="N355" s="91" t="s">
        <v>508</v>
      </c>
      <c r="O355" s="91" t="s">
        <v>222</v>
      </c>
      <c r="P355" s="91" t="s">
        <v>2120</v>
      </c>
      <c r="Q355" s="59" t="s">
        <v>1235</v>
      </c>
      <c r="R355" s="90">
        <v>796</v>
      </c>
      <c r="S355" s="90" t="s">
        <v>511</v>
      </c>
      <c r="T355" s="104">
        <v>3</v>
      </c>
      <c r="U355" s="69">
        <v>12000</v>
      </c>
      <c r="V355" s="69">
        <v>36000</v>
      </c>
      <c r="W355" s="69">
        <v>40320</v>
      </c>
      <c r="X355" s="90"/>
      <c r="Y355" s="70">
        <v>2016</v>
      </c>
      <c r="Z355" s="90"/>
    </row>
    <row r="356" spans="3:26" s="44" customFormat="1" ht="180" customHeight="1" x14ac:dyDescent="0.25">
      <c r="C356" s="202" t="s">
        <v>1579</v>
      </c>
      <c r="D356" s="59" t="s">
        <v>501</v>
      </c>
      <c r="E356" s="59" t="s">
        <v>1427</v>
      </c>
      <c r="F356" s="59" t="s">
        <v>1428</v>
      </c>
      <c r="G356" s="59" t="s">
        <v>1429</v>
      </c>
      <c r="H356" s="59" t="s">
        <v>1430</v>
      </c>
      <c r="I356" s="59" t="s">
        <v>189</v>
      </c>
      <c r="J356" s="67">
        <v>0.5</v>
      </c>
      <c r="K356" s="59">
        <v>750000000</v>
      </c>
      <c r="L356" s="59" t="s">
        <v>506</v>
      </c>
      <c r="M356" s="91" t="s">
        <v>628</v>
      </c>
      <c r="N356" s="91" t="s">
        <v>508</v>
      </c>
      <c r="O356" s="91" t="s">
        <v>222</v>
      </c>
      <c r="P356" s="91" t="s">
        <v>1414</v>
      </c>
      <c r="Q356" s="59" t="s">
        <v>510</v>
      </c>
      <c r="R356" s="90">
        <v>796</v>
      </c>
      <c r="S356" s="90" t="s">
        <v>511</v>
      </c>
      <c r="T356" s="104">
        <v>1000</v>
      </c>
      <c r="U356" s="69">
        <v>4.66</v>
      </c>
      <c r="V356" s="69">
        <v>0</v>
      </c>
      <c r="W356" s="69">
        <v>0</v>
      </c>
      <c r="X356" s="90" t="s">
        <v>512</v>
      </c>
      <c r="Y356" s="70">
        <v>2016</v>
      </c>
      <c r="Z356" s="59" t="s">
        <v>1841</v>
      </c>
    </row>
    <row r="357" spans="3:26" s="44" customFormat="1" ht="180" customHeight="1" x14ac:dyDescent="0.25">
      <c r="C357" s="202" t="s">
        <v>1945</v>
      </c>
      <c r="D357" s="59" t="s">
        <v>501</v>
      </c>
      <c r="E357" s="59" t="s">
        <v>1427</v>
      </c>
      <c r="F357" s="59" t="s">
        <v>1428</v>
      </c>
      <c r="G357" s="59" t="s">
        <v>1429</v>
      </c>
      <c r="H357" s="59" t="s">
        <v>1430</v>
      </c>
      <c r="I357" s="59" t="s">
        <v>189</v>
      </c>
      <c r="J357" s="67">
        <v>0</v>
      </c>
      <c r="K357" s="59">
        <v>750000000</v>
      </c>
      <c r="L357" s="59" t="s">
        <v>506</v>
      </c>
      <c r="M357" s="91" t="s">
        <v>1937</v>
      </c>
      <c r="N357" s="91" t="s">
        <v>508</v>
      </c>
      <c r="O357" s="91" t="s">
        <v>222</v>
      </c>
      <c r="P357" s="91" t="s">
        <v>1936</v>
      </c>
      <c r="Q357" s="59" t="s">
        <v>1235</v>
      </c>
      <c r="R357" s="90">
        <v>796</v>
      </c>
      <c r="S357" s="90" t="s">
        <v>511</v>
      </c>
      <c r="T357" s="104">
        <v>1000</v>
      </c>
      <c r="U357" s="69">
        <v>4.66</v>
      </c>
      <c r="V357" s="69">
        <v>0</v>
      </c>
      <c r="W357" s="69">
        <v>0</v>
      </c>
      <c r="X357" s="90"/>
      <c r="Y357" s="70">
        <v>2016</v>
      </c>
      <c r="Z357" s="90">
        <v>14</v>
      </c>
    </row>
    <row r="358" spans="3:26" s="44" customFormat="1" ht="180" customHeight="1" x14ac:dyDescent="0.25">
      <c r="C358" s="202" t="s">
        <v>2127</v>
      </c>
      <c r="D358" s="59" t="s">
        <v>501</v>
      </c>
      <c r="E358" s="59" t="s">
        <v>1427</v>
      </c>
      <c r="F358" s="59" t="s">
        <v>1428</v>
      </c>
      <c r="G358" s="59" t="s">
        <v>1429</v>
      </c>
      <c r="H358" s="59" t="s">
        <v>1430</v>
      </c>
      <c r="I358" s="59" t="s">
        <v>189</v>
      </c>
      <c r="J358" s="67">
        <v>0</v>
      </c>
      <c r="K358" s="59">
        <v>750000000</v>
      </c>
      <c r="L358" s="59" t="s">
        <v>506</v>
      </c>
      <c r="M358" s="91" t="s">
        <v>1937</v>
      </c>
      <c r="N358" s="91" t="s">
        <v>508</v>
      </c>
      <c r="O358" s="91" t="s">
        <v>222</v>
      </c>
      <c r="P358" s="91" t="s">
        <v>2120</v>
      </c>
      <c r="Q358" s="59" t="s">
        <v>1235</v>
      </c>
      <c r="R358" s="90">
        <v>796</v>
      </c>
      <c r="S358" s="90" t="s">
        <v>511</v>
      </c>
      <c r="T358" s="104">
        <v>1000</v>
      </c>
      <c r="U358" s="69">
        <v>4.66</v>
      </c>
      <c r="V358" s="69">
        <v>4660</v>
      </c>
      <c r="W358" s="69">
        <v>5219.2</v>
      </c>
      <c r="X358" s="90"/>
      <c r="Y358" s="70">
        <v>2016</v>
      </c>
      <c r="Z358" s="90"/>
    </row>
    <row r="359" spans="3:26" s="44" customFormat="1" ht="180" customHeight="1" x14ac:dyDescent="0.25">
      <c r="C359" s="202" t="s">
        <v>1580</v>
      </c>
      <c r="D359" s="59" t="s">
        <v>501</v>
      </c>
      <c r="E359" s="59" t="s">
        <v>1431</v>
      </c>
      <c r="F359" s="59" t="s">
        <v>1432</v>
      </c>
      <c r="G359" s="59" t="s">
        <v>1433</v>
      </c>
      <c r="H359" s="59" t="s">
        <v>1434</v>
      </c>
      <c r="I359" s="59" t="s">
        <v>189</v>
      </c>
      <c r="J359" s="67">
        <v>0.35</v>
      </c>
      <c r="K359" s="59">
        <v>750000000</v>
      </c>
      <c r="L359" s="59" t="s">
        <v>506</v>
      </c>
      <c r="M359" s="91" t="s">
        <v>628</v>
      </c>
      <c r="N359" s="91" t="s">
        <v>508</v>
      </c>
      <c r="O359" s="91" t="s">
        <v>222</v>
      </c>
      <c r="P359" s="91" t="s">
        <v>1414</v>
      </c>
      <c r="Q359" s="59" t="s">
        <v>510</v>
      </c>
      <c r="R359" s="90">
        <v>796</v>
      </c>
      <c r="S359" s="90" t="s">
        <v>511</v>
      </c>
      <c r="T359" s="104">
        <v>150</v>
      </c>
      <c r="U359" s="69">
        <v>2500</v>
      </c>
      <c r="V359" s="69">
        <v>0</v>
      </c>
      <c r="W359" s="69">
        <v>0</v>
      </c>
      <c r="X359" s="90" t="s">
        <v>512</v>
      </c>
      <c r="Y359" s="70">
        <v>2016</v>
      </c>
      <c r="Z359" s="59" t="s">
        <v>1841</v>
      </c>
    </row>
    <row r="360" spans="3:26" s="44" customFormat="1" ht="180" customHeight="1" x14ac:dyDescent="0.25">
      <c r="C360" s="202" t="s">
        <v>1946</v>
      </c>
      <c r="D360" s="59" t="s">
        <v>501</v>
      </c>
      <c r="E360" s="59" t="s">
        <v>1431</v>
      </c>
      <c r="F360" s="59" t="s">
        <v>1432</v>
      </c>
      <c r="G360" s="59" t="s">
        <v>1433</v>
      </c>
      <c r="H360" s="59" t="s">
        <v>1434</v>
      </c>
      <c r="I360" s="59" t="s">
        <v>189</v>
      </c>
      <c r="J360" s="67">
        <v>0</v>
      </c>
      <c r="K360" s="59">
        <v>750000000</v>
      </c>
      <c r="L360" s="59" t="s">
        <v>506</v>
      </c>
      <c r="M360" s="91" t="s">
        <v>1937</v>
      </c>
      <c r="N360" s="91" t="s">
        <v>508</v>
      </c>
      <c r="O360" s="91" t="s">
        <v>222</v>
      </c>
      <c r="P360" s="91" t="s">
        <v>1936</v>
      </c>
      <c r="Q360" s="59" t="s">
        <v>1235</v>
      </c>
      <c r="R360" s="90">
        <v>796</v>
      </c>
      <c r="S360" s="90" t="s">
        <v>511</v>
      </c>
      <c r="T360" s="104">
        <v>150</v>
      </c>
      <c r="U360" s="69">
        <v>2500</v>
      </c>
      <c r="V360" s="69">
        <v>0</v>
      </c>
      <c r="W360" s="69">
        <v>0</v>
      </c>
      <c r="X360" s="90"/>
      <c r="Y360" s="70">
        <v>2016</v>
      </c>
      <c r="Z360" s="90">
        <v>14</v>
      </c>
    </row>
    <row r="361" spans="3:26" s="44" customFormat="1" ht="180" customHeight="1" x14ac:dyDescent="0.25">
      <c r="C361" s="202" t="s">
        <v>2128</v>
      </c>
      <c r="D361" s="59" t="s">
        <v>501</v>
      </c>
      <c r="E361" s="59" t="s">
        <v>1431</v>
      </c>
      <c r="F361" s="59" t="s">
        <v>1432</v>
      </c>
      <c r="G361" s="59" t="s">
        <v>1433</v>
      </c>
      <c r="H361" s="59" t="s">
        <v>1434</v>
      </c>
      <c r="I361" s="59" t="s">
        <v>189</v>
      </c>
      <c r="J361" s="67">
        <v>0</v>
      </c>
      <c r="K361" s="59">
        <v>750000000</v>
      </c>
      <c r="L361" s="59" t="s">
        <v>506</v>
      </c>
      <c r="M361" s="91" t="s">
        <v>1937</v>
      </c>
      <c r="N361" s="91" t="s">
        <v>508</v>
      </c>
      <c r="O361" s="91" t="s">
        <v>222</v>
      </c>
      <c r="P361" s="91" t="s">
        <v>2120</v>
      </c>
      <c r="Q361" s="59" t="s">
        <v>1235</v>
      </c>
      <c r="R361" s="90">
        <v>796</v>
      </c>
      <c r="S361" s="90" t="s">
        <v>511</v>
      </c>
      <c r="T361" s="104">
        <v>150</v>
      </c>
      <c r="U361" s="69">
        <v>2500</v>
      </c>
      <c r="V361" s="69">
        <v>375000</v>
      </c>
      <c r="W361" s="69">
        <v>420000</v>
      </c>
      <c r="X361" s="90"/>
      <c r="Y361" s="70">
        <v>2016</v>
      </c>
      <c r="Z361" s="90"/>
    </row>
    <row r="362" spans="3:26" s="44" customFormat="1" ht="180" customHeight="1" x14ac:dyDescent="0.25">
      <c r="C362" s="202" t="s">
        <v>1581</v>
      </c>
      <c r="D362" s="59" t="s">
        <v>501</v>
      </c>
      <c r="E362" s="59" t="s">
        <v>1435</v>
      </c>
      <c r="F362" s="59" t="s">
        <v>1432</v>
      </c>
      <c r="G362" s="59" t="s">
        <v>1436</v>
      </c>
      <c r="H362" s="59" t="s">
        <v>1437</v>
      </c>
      <c r="I362" s="59" t="s">
        <v>189</v>
      </c>
      <c r="J362" s="67">
        <v>0.35</v>
      </c>
      <c r="K362" s="59">
        <v>750000000</v>
      </c>
      <c r="L362" s="59" t="s">
        <v>506</v>
      </c>
      <c r="M362" s="91" t="s">
        <v>628</v>
      </c>
      <c r="N362" s="91" t="s">
        <v>508</v>
      </c>
      <c r="O362" s="91" t="s">
        <v>222</v>
      </c>
      <c r="P362" s="91" t="s">
        <v>1414</v>
      </c>
      <c r="Q362" s="59" t="s">
        <v>510</v>
      </c>
      <c r="R362" s="90">
        <v>796</v>
      </c>
      <c r="S362" s="90" t="s">
        <v>511</v>
      </c>
      <c r="T362" s="104">
        <v>50</v>
      </c>
      <c r="U362" s="69">
        <v>5000</v>
      </c>
      <c r="V362" s="69">
        <v>0</v>
      </c>
      <c r="W362" s="69">
        <v>0</v>
      </c>
      <c r="X362" s="90" t="s">
        <v>512</v>
      </c>
      <c r="Y362" s="70">
        <v>2016</v>
      </c>
      <c r="Z362" s="59" t="s">
        <v>1841</v>
      </c>
    </row>
    <row r="363" spans="3:26" s="44" customFormat="1" ht="180" customHeight="1" x14ac:dyDescent="0.25">
      <c r="C363" s="202" t="s">
        <v>1947</v>
      </c>
      <c r="D363" s="59" t="s">
        <v>501</v>
      </c>
      <c r="E363" s="59" t="s">
        <v>1435</v>
      </c>
      <c r="F363" s="59" t="s">
        <v>1432</v>
      </c>
      <c r="G363" s="59" t="s">
        <v>1436</v>
      </c>
      <c r="H363" s="59" t="s">
        <v>1437</v>
      </c>
      <c r="I363" s="59" t="s">
        <v>189</v>
      </c>
      <c r="J363" s="67">
        <v>0</v>
      </c>
      <c r="K363" s="59">
        <v>750000000</v>
      </c>
      <c r="L363" s="59" t="s">
        <v>506</v>
      </c>
      <c r="M363" s="91" t="s">
        <v>1937</v>
      </c>
      <c r="N363" s="91" t="s">
        <v>508</v>
      </c>
      <c r="O363" s="91" t="s">
        <v>222</v>
      </c>
      <c r="P363" s="91" t="s">
        <v>1936</v>
      </c>
      <c r="Q363" s="59" t="s">
        <v>1235</v>
      </c>
      <c r="R363" s="90">
        <v>796</v>
      </c>
      <c r="S363" s="90" t="s">
        <v>511</v>
      </c>
      <c r="T363" s="104">
        <v>50</v>
      </c>
      <c r="U363" s="69">
        <v>5000</v>
      </c>
      <c r="V363" s="69">
        <v>0</v>
      </c>
      <c r="W363" s="69">
        <v>0</v>
      </c>
      <c r="X363" s="90"/>
      <c r="Y363" s="70">
        <v>2016</v>
      </c>
      <c r="Z363" s="90">
        <v>14</v>
      </c>
    </row>
    <row r="364" spans="3:26" s="44" customFormat="1" ht="180" customHeight="1" x14ac:dyDescent="0.25">
      <c r="C364" s="202" t="s">
        <v>2129</v>
      </c>
      <c r="D364" s="59" t="s">
        <v>501</v>
      </c>
      <c r="E364" s="59" t="s">
        <v>1435</v>
      </c>
      <c r="F364" s="59" t="s">
        <v>1432</v>
      </c>
      <c r="G364" s="59" t="s">
        <v>1436</v>
      </c>
      <c r="H364" s="59" t="s">
        <v>1437</v>
      </c>
      <c r="I364" s="59" t="s">
        <v>189</v>
      </c>
      <c r="J364" s="67">
        <v>0</v>
      </c>
      <c r="K364" s="59">
        <v>750000000</v>
      </c>
      <c r="L364" s="59" t="s">
        <v>506</v>
      </c>
      <c r="M364" s="91" t="s">
        <v>1937</v>
      </c>
      <c r="N364" s="91" t="s">
        <v>508</v>
      </c>
      <c r="O364" s="91" t="s">
        <v>222</v>
      </c>
      <c r="P364" s="91" t="s">
        <v>2120</v>
      </c>
      <c r="Q364" s="59" t="s">
        <v>1235</v>
      </c>
      <c r="R364" s="90">
        <v>796</v>
      </c>
      <c r="S364" s="90" t="s">
        <v>511</v>
      </c>
      <c r="T364" s="104">
        <v>50</v>
      </c>
      <c r="U364" s="69">
        <v>5000</v>
      </c>
      <c r="V364" s="69">
        <v>250000</v>
      </c>
      <c r="W364" s="69">
        <v>280000</v>
      </c>
      <c r="X364" s="90"/>
      <c r="Y364" s="70">
        <v>2016</v>
      </c>
      <c r="Z364" s="90"/>
    </row>
    <row r="365" spans="3:26" s="44" customFormat="1" ht="180" customHeight="1" x14ac:dyDescent="0.25">
      <c r="C365" s="202" t="s">
        <v>1582</v>
      </c>
      <c r="D365" s="59" t="s">
        <v>501</v>
      </c>
      <c r="E365" s="59" t="s">
        <v>1438</v>
      </c>
      <c r="F365" s="59" t="s">
        <v>1290</v>
      </c>
      <c r="G365" s="59" t="s">
        <v>1439</v>
      </c>
      <c r="H365" s="59" t="s">
        <v>1440</v>
      </c>
      <c r="I365" s="59" t="s">
        <v>189</v>
      </c>
      <c r="J365" s="67">
        <v>0.5</v>
      </c>
      <c r="K365" s="59">
        <v>750000000</v>
      </c>
      <c r="L365" s="59" t="s">
        <v>506</v>
      </c>
      <c r="M365" s="91" t="s">
        <v>628</v>
      </c>
      <c r="N365" s="91" t="s">
        <v>508</v>
      </c>
      <c r="O365" s="91" t="s">
        <v>222</v>
      </c>
      <c r="P365" s="91" t="s">
        <v>1414</v>
      </c>
      <c r="Q365" s="59" t="s">
        <v>510</v>
      </c>
      <c r="R365" s="90">
        <v>796</v>
      </c>
      <c r="S365" s="90" t="s">
        <v>511</v>
      </c>
      <c r="T365" s="104">
        <v>430</v>
      </c>
      <c r="U365" s="69">
        <v>634</v>
      </c>
      <c r="V365" s="69">
        <v>0</v>
      </c>
      <c r="W365" s="69">
        <v>0</v>
      </c>
      <c r="X365" s="90" t="s">
        <v>512</v>
      </c>
      <c r="Y365" s="70">
        <v>2016</v>
      </c>
      <c r="Z365" s="59" t="s">
        <v>1841</v>
      </c>
    </row>
    <row r="366" spans="3:26" s="44" customFormat="1" ht="180" customHeight="1" x14ac:dyDescent="0.25">
      <c r="C366" s="202" t="s">
        <v>1948</v>
      </c>
      <c r="D366" s="59" t="s">
        <v>501</v>
      </c>
      <c r="E366" s="59" t="s">
        <v>1438</v>
      </c>
      <c r="F366" s="59" t="s">
        <v>1290</v>
      </c>
      <c r="G366" s="59" t="s">
        <v>1439</v>
      </c>
      <c r="H366" s="59" t="s">
        <v>1440</v>
      </c>
      <c r="I366" s="59" t="s">
        <v>189</v>
      </c>
      <c r="J366" s="67">
        <v>0</v>
      </c>
      <c r="K366" s="59">
        <v>750000000</v>
      </c>
      <c r="L366" s="59" t="s">
        <v>506</v>
      </c>
      <c r="M366" s="91" t="s">
        <v>1937</v>
      </c>
      <c r="N366" s="91" t="s">
        <v>508</v>
      </c>
      <c r="O366" s="91" t="s">
        <v>222</v>
      </c>
      <c r="P366" s="91" t="s">
        <v>1936</v>
      </c>
      <c r="Q366" s="59" t="s">
        <v>1235</v>
      </c>
      <c r="R366" s="90">
        <v>796</v>
      </c>
      <c r="S366" s="90" t="s">
        <v>511</v>
      </c>
      <c r="T366" s="104">
        <v>430</v>
      </c>
      <c r="U366" s="69">
        <v>634</v>
      </c>
      <c r="V366" s="69">
        <v>0</v>
      </c>
      <c r="W366" s="69">
        <v>0</v>
      </c>
      <c r="X366" s="90"/>
      <c r="Y366" s="70">
        <v>2016</v>
      </c>
      <c r="Z366" s="90">
        <v>14</v>
      </c>
    </row>
    <row r="367" spans="3:26" s="44" customFormat="1" ht="180" customHeight="1" x14ac:dyDescent="0.25">
      <c r="C367" s="202" t="s">
        <v>2130</v>
      </c>
      <c r="D367" s="59" t="s">
        <v>501</v>
      </c>
      <c r="E367" s="59" t="s">
        <v>1438</v>
      </c>
      <c r="F367" s="59" t="s">
        <v>1290</v>
      </c>
      <c r="G367" s="59" t="s">
        <v>1439</v>
      </c>
      <c r="H367" s="59" t="s">
        <v>1440</v>
      </c>
      <c r="I367" s="59" t="s">
        <v>189</v>
      </c>
      <c r="J367" s="67">
        <v>0</v>
      </c>
      <c r="K367" s="59">
        <v>750000000</v>
      </c>
      <c r="L367" s="59" t="s">
        <v>506</v>
      </c>
      <c r="M367" s="91" t="s">
        <v>1937</v>
      </c>
      <c r="N367" s="91" t="s">
        <v>508</v>
      </c>
      <c r="O367" s="91" t="s">
        <v>222</v>
      </c>
      <c r="P367" s="91" t="s">
        <v>1414</v>
      </c>
      <c r="Q367" s="59" t="s">
        <v>1235</v>
      </c>
      <c r="R367" s="90">
        <v>796</v>
      </c>
      <c r="S367" s="90" t="s">
        <v>511</v>
      </c>
      <c r="T367" s="104">
        <v>430</v>
      </c>
      <c r="U367" s="69">
        <v>634</v>
      </c>
      <c r="V367" s="69">
        <v>272620</v>
      </c>
      <c r="W367" s="69">
        <v>305334.40000000002</v>
      </c>
      <c r="X367" s="90"/>
      <c r="Y367" s="70">
        <v>2016</v>
      </c>
      <c r="Z367" s="90"/>
    </row>
    <row r="368" spans="3:26" s="44" customFormat="1" ht="180" customHeight="1" x14ac:dyDescent="0.25">
      <c r="C368" s="202" t="s">
        <v>1583</v>
      </c>
      <c r="D368" s="59" t="s">
        <v>501</v>
      </c>
      <c r="E368" s="59" t="s">
        <v>1441</v>
      </c>
      <c r="F368" s="59" t="s">
        <v>1636</v>
      </c>
      <c r="G368" s="59" t="s">
        <v>1442</v>
      </c>
      <c r="H368" s="59" t="s">
        <v>1443</v>
      </c>
      <c r="I368" s="59" t="s">
        <v>189</v>
      </c>
      <c r="J368" s="67">
        <v>0.5</v>
      </c>
      <c r="K368" s="59">
        <v>750000000</v>
      </c>
      <c r="L368" s="59" t="s">
        <v>506</v>
      </c>
      <c r="M368" s="91" t="s">
        <v>628</v>
      </c>
      <c r="N368" s="91" t="s">
        <v>508</v>
      </c>
      <c r="O368" s="91" t="s">
        <v>222</v>
      </c>
      <c r="P368" s="91" t="s">
        <v>1414</v>
      </c>
      <c r="Q368" s="59" t="s">
        <v>510</v>
      </c>
      <c r="R368" s="90">
        <v>796</v>
      </c>
      <c r="S368" s="90" t="s">
        <v>511</v>
      </c>
      <c r="T368" s="104">
        <v>39</v>
      </c>
      <c r="U368" s="69">
        <v>20600</v>
      </c>
      <c r="V368" s="69">
        <v>0</v>
      </c>
      <c r="W368" s="69">
        <v>0</v>
      </c>
      <c r="X368" s="90" t="s">
        <v>512</v>
      </c>
      <c r="Y368" s="70">
        <v>2016</v>
      </c>
      <c r="Z368" s="59" t="s">
        <v>1841</v>
      </c>
    </row>
    <row r="369" spans="3:26" s="44" customFormat="1" ht="180" customHeight="1" x14ac:dyDescent="0.25">
      <c r="C369" s="202" t="s">
        <v>1949</v>
      </c>
      <c r="D369" s="59" t="s">
        <v>501</v>
      </c>
      <c r="E369" s="59" t="s">
        <v>1441</v>
      </c>
      <c r="F369" s="59" t="s">
        <v>1636</v>
      </c>
      <c r="G369" s="59" t="s">
        <v>1442</v>
      </c>
      <c r="H369" s="59" t="s">
        <v>1443</v>
      </c>
      <c r="I369" s="59" t="s">
        <v>189</v>
      </c>
      <c r="J369" s="67">
        <v>0</v>
      </c>
      <c r="K369" s="59">
        <v>750000000</v>
      </c>
      <c r="L369" s="59" t="s">
        <v>506</v>
      </c>
      <c r="M369" s="91" t="s">
        <v>1937</v>
      </c>
      <c r="N369" s="91" t="s">
        <v>508</v>
      </c>
      <c r="O369" s="91" t="s">
        <v>222</v>
      </c>
      <c r="P369" s="91" t="s">
        <v>1936</v>
      </c>
      <c r="Q369" s="59" t="s">
        <v>1235</v>
      </c>
      <c r="R369" s="90">
        <v>796</v>
      </c>
      <c r="S369" s="90" t="s">
        <v>511</v>
      </c>
      <c r="T369" s="104">
        <v>39</v>
      </c>
      <c r="U369" s="69">
        <v>20600</v>
      </c>
      <c r="V369" s="69">
        <v>0</v>
      </c>
      <c r="W369" s="69">
        <v>0</v>
      </c>
      <c r="X369" s="90"/>
      <c r="Y369" s="70">
        <v>2016</v>
      </c>
      <c r="Z369" s="90">
        <v>14</v>
      </c>
    </row>
    <row r="370" spans="3:26" s="44" customFormat="1" ht="180" customHeight="1" x14ac:dyDescent="0.25">
      <c r="C370" s="202" t="s">
        <v>2131</v>
      </c>
      <c r="D370" s="59" t="s">
        <v>501</v>
      </c>
      <c r="E370" s="59" t="s">
        <v>1441</v>
      </c>
      <c r="F370" s="59" t="s">
        <v>1636</v>
      </c>
      <c r="G370" s="59" t="s">
        <v>1442</v>
      </c>
      <c r="H370" s="59" t="s">
        <v>1443</v>
      </c>
      <c r="I370" s="59" t="s">
        <v>189</v>
      </c>
      <c r="J370" s="67">
        <v>0</v>
      </c>
      <c r="K370" s="59">
        <v>750000000</v>
      </c>
      <c r="L370" s="59" t="s">
        <v>506</v>
      </c>
      <c r="M370" s="91" t="s">
        <v>1937</v>
      </c>
      <c r="N370" s="91" t="s">
        <v>508</v>
      </c>
      <c r="O370" s="91" t="s">
        <v>222</v>
      </c>
      <c r="P370" s="91" t="s">
        <v>1414</v>
      </c>
      <c r="Q370" s="59" t="s">
        <v>1235</v>
      </c>
      <c r="R370" s="90">
        <v>796</v>
      </c>
      <c r="S370" s="90" t="s">
        <v>511</v>
      </c>
      <c r="T370" s="104">
        <v>39</v>
      </c>
      <c r="U370" s="69">
        <v>20600</v>
      </c>
      <c r="V370" s="69">
        <v>803400</v>
      </c>
      <c r="W370" s="69">
        <v>899808</v>
      </c>
      <c r="X370" s="90"/>
      <c r="Y370" s="70">
        <v>2016</v>
      </c>
      <c r="Z370" s="90"/>
    </row>
    <row r="371" spans="3:26" s="44" customFormat="1" ht="180" customHeight="1" x14ac:dyDescent="0.25">
      <c r="C371" s="202" t="s">
        <v>1584</v>
      </c>
      <c r="D371" s="59" t="s">
        <v>501</v>
      </c>
      <c r="E371" s="59" t="s">
        <v>1444</v>
      </c>
      <c r="F371" s="59" t="s">
        <v>1445</v>
      </c>
      <c r="G371" s="59" t="s">
        <v>1446</v>
      </c>
      <c r="H371" s="59" t="s">
        <v>1447</v>
      </c>
      <c r="I371" s="59" t="s">
        <v>189</v>
      </c>
      <c r="J371" s="67">
        <v>0.5</v>
      </c>
      <c r="K371" s="59">
        <v>750000000</v>
      </c>
      <c r="L371" s="59" t="s">
        <v>506</v>
      </c>
      <c r="M371" s="91" t="s">
        <v>628</v>
      </c>
      <c r="N371" s="91" t="s">
        <v>508</v>
      </c>
      <c r="O371" s="91" t="s">
        <v>222</v>
      </c>
      <c r="P371" s="91" t="s">
        <v>1414</v>
      </c>
      <c r="Q371" s="59" t="s">
        <v>510</v>
      </c>
      <c r="R371" s="90">
        <v>796</v>
      </c>
      <c r="S371" s="90" t="s">
        <v>511</v>
      </c>
      <c r="T371" s="104">
        <v>200</v>
      </c>
      <c r="U371" s="69">
        <v>860</v>
      </c>
      <c r="V371" s="69">
        <v>0</v>
      </c>
      <c r="W371" s="69">
        <v>0</v>
      </c>
      <c r="X371" s="90" t="s">
        <v>512</v>
      </c>
      <c r="Y371" s="70">
        <v>2016</v>
      </c>
      <c r="Z371" s="59" t="s">
        <v>1841</v>
      </c>
    </row>
    <row r="372" spans="3:26" s="44" customFormat="1" ht="180" customHeight="1" x14ac:dyDescent="0.25">
      <c r="C372" s="202" t="s">
        <v>1950</v>
      </c>
      <c r="D372" s="59" t="s">
        <v>501</v>
      </c>
      <c r="E372" s="59" t="s">
        <v>1444</v>
      </c>
      <c r="F372" s="59" t="s">
        <v>1445</v>
      </c>
      <c r="G372" s="59" t="s">
        <v>1446</v>
      </c>
      <c r="H372" s="59" t="s">
        <v>1447</v>
      </c>
      <c r="I372" s="59" t="s">
        <v>189</v>
      </c>
      <c r="J372" s="67">
        <v>0</v>
      </c>
      <c r="K372" s="59">
        <v>750000000</v>
      </c>
      <c r="L372" s="59" t="s">
        <v>506</v>
      </c>
      <c r="M372" s="91" t="s">
        <v>1937</v>
      </c>
      <c r="N372" s="91" t="s">
        <v>508</v>
      </c>
      <c r="O372" s="91" t="s">
        <v>222</v>
      </c>
      <c r="P372" s="91" t="s">
        <v>1936</v>
      </c>
      <c r="Q372" s="59" t="s">
        <v>1235</v>
      </c>
      <c r="R372" s="90">
        <v>796</v>
      </c>
      <c r="S372" s="90" t="s">
        <v>511</v>
      </c>
      <c r="T372" s="104">
        <v>200</v>
      </c>
      <c r="U372" s="69">
        <v>860</v>
      </c>
      <c r="V372" s="69">
        <v>0</v>
      </c>
      <c r="W372" s="69">
        <v>0</v>
      </c>
      <c r="X372" s="90"/>
      <c r="Y372" s="70">
        <v>2016</v>
      </c>
      <c r="Z372" s="90">
        <v>14</v>
      </c>
    </row>
    <row r="373" spans="3:26" s="44" customFormat="1" ht="180" customHeight="1" x14ac:dyDescent="0.25">
      <c r="C373" s="202" t="s">
        <v>2132</v>
      </c>
      <c r="D373" s="59" t="s">
        <v>501</v>
      </c>
      <c r="E373" s="59" t="s">
        <v>1444</v>
      </c>
      <c r="F373" s="59" t="s">
        <v>1445</v>
      </c>
      <c r="G373" s="59" t="s">
        <v>1446</v>
      </c>
      <c r="H373" s="59" t="s">
        <v>1447</v>
      </c>
      <c r="I373" s="59" t="s">
        <v>189</v>
      </c>
      <c r="J373" s="67">
        <v>0</v>
      </c>
      <c r="K373" s="59">
        <v>750000000</v>
      </c>
      <c r="L373" s="59" t="s">
        <v>506</v>
      </c>
      <c r="M373" s="91" t="s">
        <v>1937</v>
      </c>
      <c r="N373" s="91" t="s">
        <v>508</v>
      </c>
      <c r="O373" s="91" t="s">
        <v>222</v>
      </c>
      <c r="P373" s="91" t="s">
        <v>1414</v>
      </c>
      <c r="Q373" s="59" t="s">
        <v>1235</v>
      </c>
      <c r="R373" s="90">
        <v>796</v>
      </c>
      <c r="S373" s="90" t="s">
        <v>511</v>
      </c>
      <c r="T373" s="104">
        <v>200</v>
      </c>
      <c r="U373" s="69">
        <v>860</v>
      </c>
      <c r="V373" s="69">
        <v>172000</v>
      </c>
      <c r="W373" s="69">
        <v>192640</v>
      </c>
      <c r="X373" s="90"/>
      <c r="Y373" s="70">
        <v>2016</v>
      </c>
      <c r="Z373" s="90"/>
    </row>
    <row r="374" spans="3:26" s="44" customFormat="1" ht="180" customHeight="1" x14ac:dyDescent="0.25">
      <c r="C374" s="202" t="s">
        <v>1585</v>
      </c>
      <c r="D374" s="59" t="s">
        <v>501</v>
      </c>
      <c r="E374" s="59" t="s">
        <v>1448</v>
      </c>
      <c r="F374" s="59" t="s">
        <v>1449</v>
      </c>
      <c r="G374" s="59" t="s">
        <v>1450</v>
      </c>
      <c r="H374" s="59" t="s">
        <v>1451</v>
      </c>
      <c r="I374" s="59" t="s">
        <v>189</v>
      </c>
      <c r="J374" s="67">
        <v>0.5</v>
      </c>
      <c r="K374" s="59">
        <v>750000000</v>
      </c>
      <c r="L374" s="59" t="s">
        <v>506</v>
      </c>
      <c r="M374" s="91" t="s">
        <v>628</v>
      </c>
      <c r="N374" s="91" t="s">
        <v>508</v>
      </c>
      <c r="O374" s="91" t="s">
        <v>222</v>
      </c>
      <c r="P374" s="91" t="s">
        <v>1414</v>
      </c>
      <c r="Q374" s="59" t="s">
        <v>510</v>
      </c>
      <c r="R374" s="90">
        <v>796</v>
      </c>
      <c r="S374" s="90" t="s">
        <v>511</v>
      </c>
      <c r="T374" s="104">
        <v>50</v>
      </c>
      <c r="U374" s="69">
        <v>1178.24</v>
      </c>
      <c r="V374" s="69">
        <v>0</v>
      </c>
      <c r="W374" s="69">
        <v>0</v>
      </c>
      <c r="X374" s="90" t="s">
        <v>512</v>
      </c>
      <c r="Y374" s="70">
        <v>2016</v>
      </c>
      <c r="Z374" s="59" t="s">
        <v>1841</v>
      </c>
    </row>
    <row r="375" spans="3:26" s="44" customFormat="1" ht="180" customHeight="1" x14ac:dyDescent="0.25">
      <c r="C375" s="202" t="s">
        <v>1951</v>
      </c>
      <c r="D375" s="59" t="s">
        <v>501</v>
      </c>
      <c r="E375" s="59" t="s">
        <v>1448</v>
      </c>
      <c r="F375" s="59" t="s">
        <v>1449</v>
      </c>
      <c r="G375" s="59" t="s">
        <v>1450</v>
      </c>
      <c r="H375" s="59" t="s">
        <v>1451</v>
      </c>
      <c r="I375" s="59" t="s">
        <v>189</v>
      </c>
      <c r="J375" s="67">
        <v>0</v>
      </c>
      <c r="K375" s="59">
        <v>750000000</v>
      </c>
      <c r="L375" s="59" t="s">
        <v>506</v>
      </c>
      <c r="M375" s="91" t="s">
        <v>1937</v>
      </c>
      <c r="N375" s="91" t="s">
        <v>508</v>
      </c>
      <c r="O375" s="91" t="s">
        <v>222</v>
      </c>
      <c r="P375" s="91" t="s">
        <v>1936</v>
      </c>
      <c r="Q375" s="59" t="s">
        <v>1235</v>
      </c>
      <c r="R375" s="90">
        <v>796</v>
      </c>
      <c r="S375" s="90" t="s">
        <v>511</v>
      </c>
      <c r="T375" s="104">
        <v>50</v>
      </c>
      <c r="U375" s="69">
        <v>1178.24</v>
      </c>
      <c r="V375" s="69">
        <v>0</v>
      </c>
      <c r="W375" s="69">
        <v>0</v>
      </c>
      <c r="X375" s="90"/>
      <c r="Y375" s="70">
        <v>2016</v>
      </c>
      <c r="Z375" s="90">
        <v>14</v>
      </c>
    </row>
    <row r="376" spans="3:26" s="44" customFormat="1" ht="180" customHeight="1" x14ac:dyDescent="0.25">
      <c r="C376" s="202" t="s">
        <v>2133</v>
      </c>
      <c r="D376" s="59" t="s">
        <v>501</v>
      </c>
      <c r="E376" s="59" t="s">
        <v>1448</v>
      </c>
      <c r="F376" s="59" t="s">
        <v>1449</v>
      </c>
      <c r="G376" s="59" t="s">
        <v>1450</v>
      </c>
      <c r="H376" s="59" t="s">
        <v>1451</v>
      </c>
      <c r="I376" s="59" t="s">
        <v>189</v>
      </c>
      <c r="J376" s="67">
        <v>0</v>
      </c>
      <c r="K376" s="59">
        <v>750000000</v>
      </c>
      <c r="L376" s="59" t="s">
        <v>506</v>
      </c>
      <c r="M376" s="91" t="s">
        <v>1937</v>
      </c>
      <c r="N376" s="91" t="s">
        <v>508</v>
      </c>
      <c r="O376" s="91" t="s">
        <v>222</v>
      </c>
      <c r="P376" s="91" t="s">
        <v>2120</v>
      </c>
      <c r="Q376" s="59" t="s">
        <v>1235</v>
      </c>
      <c r="R376" s="90">
        <v>796</v>
      </c>
      <c r="S376" s="90" t="s">
        <v>511</v>
      </c>
      <c r="T376" s="104">
        <v>50</v>
      </c>
      <c r="U376" s="69">
        <v>1178.24</v>
      </c>
      <c r="V376" s="69">
        <v>58912</v>
      </c>
      <c r="W376" s="69">
        <v>65981.440000000002</v>
      </c>
      <c r="X376" s="90"/>
      <c r="Y376" s="70">
        <v>2016</v>
      </c>
      <c r="Z376" s="90"/>
    </row>
    <row r="377" spans="3:26" s="44" customFormat="1" ht="180" customHeight="1" x14ac:dyDescent="0.25">
      <c r="C377" s="202" t="s">
        <v>1586</v>
      </c>
      <c r="D377" s="59" t="s">
        <v>501</v>
      </c>
      <c r="E377" s="59" t="s">
        <v>1452</v>
      </c>
      <c r="F377" s="59" t="s">
        <v>1290</v>
      </c>
      <c r="G377" s="59" t="s">
        <v>1453</v>
      </c>
      <c r="H377" s="59" t="s">
        <v>1454</v>
      </c>
      <c r="I377" s="59" t="s">
        <v>189</v>
      </c>
      <c r="J377" s="67">
        <v>0.5</v>
      </c>
      <c r="K377" s="59">
        <v>750000000</v>
      </c>
      <c r="L377" s="59" t="s">
        <v>506</v>
      </c>
      <c r="M377" s="91" t="s">
        <v>628</v>
      </c>
      <c r="N377" s="91" t="s">
        <v>508</v>
      </c>
      <c r="O377" s="91" t="s">
        <v>222</v>
      </c>
      <c r="P377" s="91" t="s">
        <v>1414</v>
      </c>
      <c r="Q377" s="59" t="s">
        <v>510</v>
      </c>
      <c r="R377" s="90">
        <v>796</v>
      </c>
      <c r="S377" s="90" t="s">
        <v>511</v>
      </c>
      <c r="T377" s="104">
        <v>15</v>
      </c>
      <c r="U377" s="69">
        <v>4500</v>
      </c>
      <c r="V377" s="69">
        <v>0</v>
      </c>
      <c r="W377" s="69">
        <v>0</v>
      </c>
      <c r="X377" s="90" t="s">
        <v>512</v>
      </c>
      <c r="Y377" s="70">
        <v>2016</v>
      </c>
      <c r="Z377" s="59" t="s">
        <v>1841</v>
      </c>
    </row>
    <row r="378" spans="3:26" s="44" customFormat="1" ht="180" customHeight="1" x14ac:dyDescent="0.25">
      <c r="C378" s="202" t="s">
        <v>1952</v>
      </c>
      <c r="D378" s="59" t="s">
        <v>501</v>
      </c>
      <c r="E378" s="59" t="s">
        <v>1452</v>
      </c>
      <c r="F378" s="59" t="s">
        <v>1290</v>
      </c>
      <c r="G378" s="59" t="s">
        <v>1453</v>
      </c>
      <c r="H378" s="59" t="s">
        <v>1454</v>
      </c>
      <c r="I378" s="59" t="s">
        <v>189</v>
      </c>
      <c r="J378" s="67">
        <v>0</v>
      </c>
      <c r="K378" s="59">
        <v>750000000</v>
      </c>
      <c r="L378" s="59" t="s">
        <v>506</v>
      </c>
      <c r="M378" s="91" t="s">
        <v>1937</v>
      </c>
      <c r="N378" s="91" t="s">
        <v>508</v>
      </c>
      <c r="O378" s="91" t="s">
        <v>222</v>
      </c>
      <c r="P378" s="91" t="s">
        <v>1936</v>
      </c>
      <c r="Q378" s="59" t="s">
        <v>1235</v>
      </c>
      <c r="R378" s="90">
        <v>796</v>
      </c>
      <c r="S378" s="90" t="s">
        <v>511</v>
      </c>
      <c r="T378" s="104">
        <v>15</v>
      </c>
      <c r="U378" s="69">
        <v>4500</v>
      </c>
      <c r="V378" s="69">
        <v>0</v>
      </c>
      <c r="W378" s="69">
        <v>0</v>
      </c>
      <c r="X378" s="90"/>
      <c r="Y378" s="70">
        <v>2016</v>
      </c>
      <c r="Z378" s="90">
        <v>14</v>
      </c>
    </row>
    <row r="379" spans="3:26" s="44" customFormat="1" ht="180" customHeight="1" x14ac:dyDescent="0.25">
      <c r="C379" s="202" t="s">
        <v>2134</v>
      </c>
      <c r="D379" s="59" t="s">
        <v>501</v>
      </c>
      <c r="E379" s="59" t="s">
        <v>1452</v>
      </c>
      <c r="F379" s="59" t="s">
        <v>1290</v>
      </c>
      <c r="G379" s="59" t="s">
        <v>1453</v>
      </c>
      <c r="H379" s="59" t="s">
        <v>1454</v>
      </c>
      <c r="I379" s="59" t="s">
        <v>189</v>
      </c>
      <c r="J379" s="67">
        <v>0</v>
      </c>
      <c r="K379" s="59">
        <v>750000000</v>
      </c>
      <c r="L379" s="59" t="s">
        <v>506</v>
      </c>
      <c r="M379" s="91" t="s">
        <v>1937</v>
      </c>
      <c r="N379" s="91" t="s">
        <v>508</v>
      </c>
      <c r="O379" s="91" t="s">
        <v>222</v>
      </c>
      <c r="P379" s="91" t="s">
        <v>1414</v>
      </c>
      <c r="Q379" s="59" t="s">
        <v>1235</v>
      </c>
      <c r="R379" s="90">
        <v>796</v>
      </c>
      <c r="S379" s="90" t="s">
        <v>511</v>
      </c>
      <c r="T379" s="104">
        <v>15</v>
      </c>
      <c r="U379" s="69">
        <v>4500</v>
      </c>
      <c r="V379" s="69">
        <v>67500</v>
      </c>
      <c r="W379" s="69">
        <v>75600</v>
      </c>
      <c r="X379" s="90"/>
      <c r="Y379" s="70">
        <v>2016</v>
      </c>
      <c r="Z379" s="90"/>
    </row>
    <row r="380" spans="3:26" s="44" customFormat="1" ht="180" customHeight="1" x14ac:dyDescent="0.25">
      <c r="C380" s="202" t="s">
        <v>1587</v>
      </c>
      <c r="D380" s="155" t="s">
        <v>501</v>
      </c>
      <c r="E380" s="155" t="s">
        <v>1455</v>
      </c>
      <c r="F380" s="155" t="s">
        <v>1456</v>
      </c>
      <c r="G380" s="155" t="s">
        <v>1457</v>
      </c>
      <c r="H380" s="155" t="s">
        <v>1458</v>
      </c>
      <c r="I380" s="155" t="s">
        <v>189</v>
      </c>
      <c r="J380" s="251">
        <v>0</v>
      </c>
      <c r="K380" s="59">
        <v>750000000</v>
      </c>
      <c r="L380" s="90" t="s">
        <v>1459</v>
      </c>
      <c r="M380" s="155" t="s">
        <v>1460</v>
      </c>
      <c r="N380" s="90" t="s">
        <v>1459</v>
      </c>
      <c r="O380" s="89" t="s">
        <v>222</v>
      </c>
      <c r="P380" s="89" t="s">
        <v>669</v>
      </c>
      <c r="Q380" s="59" t="s">
        <v>516</v>
      </c>
      <c r="R380" s="144">
        <v>796</v>
      </c>
      <c r="S380" s="71" t="s">
        <v>435</v>
      </c>
      <c r="T380" s="71">
        <v>9</v>
      </c>
      <c r="U380" s="69">
        <v>15992</v>
      </c>
      <c r="V380" s="73">
        <v>143928</v>
      </c>
      <c r="W380" s="73">
        <v>161199.35999999999</v>
      </c>
      <c r="X380" s="89"/>
      <c r="Y380" s="70">
        <v>2016</v>
      </c>
      <c r="Z380" s="90"/>
    </row>
    <row r="381" spans="3:26" s="44" customFormat="1" ht="180" customHeight="1" x14ac:dyDescent="0.25">
      <c r="C381" s="202" t="s">
        <v>1588</v>
      </c>
      <c r="D381" s="155" t="s">
        <v>501</v>
      </c>
      <c r="E381" s="155" t="s">
        <v>1461</v>
      </c>
      <c r="F381" s="155" t="s">
        <v>1462</v>
      </c>
      <c r="G381" s="155" t="s">
        <v>1463</v>
      </c>
      <c r="H381" s="155"/>
      <c r="I381" s="155" t="s">
        <v>189</v>
      </c>
      <c r="J381" s="251">
        <v>0</v>
      </c>
      <c r="K381" s="59">
        <v>750000000</v>
      </c>
      <c r="L381" s="90" t="s">
        <v>1459</v>
      </c>
      <c r="M381" s="155" t="s">
        <v>1460</v>
      </c>
      <c r="N381" s="90" t="s">
        <v>1459</v>
      </c>
      <c r="O381" s="89" t="s">
        <v>222</v>
      </c>
      <c r="P381" s="89" t="s">
        <v>669</v>
      </c>
      <c r="Q381" s="59" t="s">
        <v>516</v>
      </c>
      <c r="R381" s="144">
        <v>796</v>
      </c>
      <c r="S381" s="71" t="s">
        <v>435</v>
      </c>
      <c r="T381" s="71">
        <v>6</v>
      </c>
      <c r="U381" s="69">
        <v>5983</v>
      </c>
      <c r="V381" s="73">
        <v>35898</v>
      </c>
      <c r="W381" s="73">
        <v>40205.760000000002</v>
      </c>
      <c r="X381" s="89"/>
      <c r="Y381" s="70">
        <v>2016</v>
      </c>
      <c r="Z381" s="90"/>
    </row>
    <row r="382" spans="3:26" s="44" customFormat="1" ht="180" customHeight="1" x14ac:dyDescent="0.25">
      <c r="C382" s="202" t="s">
        <v>1589</v>
      </c>
      <c r="D382" s="155" t="s">
        <v>501</v>
      </c>
      <c r="E382" s="155" t="s">
        <v>1464</v>
      </c>
      <c r="F382" s="155" t="s">
        <v>1462</v>
      </c>
      <c r="G382" s="155" t="s">
        <v>1465</v>
      </c>
      <c r="H382" s="155"/>
      <c r="I382" s="155" t="s">
        <v>189</v>
      </c>
      <c r="J382" s="251">
        <v>0</v>
      </c>
      <c r="K382" s="59">
        <v>750000000</v>
      </c>
      <c r="L382" s="90" t="s">
        <v>1459</v>
      </c>
      <c r="M382" s="155" t="s">
        <v>1460</v>
      </c>
      <c r="N382" s="90" t="s">
        <v>1459</v>
      </c>
      <c r="O382" s="89" t="s">
        <v>222</v>
      </c>
      <c r="P382" s="89" t="s">
        <v>669</v>
      </c>
      <c r="Q382" s="59" t="s">
        <v>516</v>
      </c>
      <c r="R382" s="144">
        <v>796</v>
      </c>
      <c r="S382" s="71" t="s">
        <v>435</v>
      </c>
      <c r="T382" s="71">
        <v>5</v>
      </c>
      <c r="U382" s="69">
        <v>19197</v>
      </c>
      <c r="V382" s="73">
        <v>95985</v>
      </c>
      <c r="W382" s="73">
        <v>107503.2</v>
      </c>
      <c r="X382" s="89"/>
      <c r="Y382" s="70">
        <v>2016</v>
      </c>
      <c r="Z382" s="90"/>
    </row>
    <row r="383" spans="3:26" s="44" customFormat="1" ht="180" customHeight="1" x14ac:dyDescent="0.25">
      <c r="C383" s="202" t="s">
        <v>1590</v>
      </c>
      <c r="D383" s="155" t="s">
        <v>501</v>
      </c>
      <c r="E383" s="155" t="s">
        <v>1466</v>
      </c>
      <c r="F383" s="155" t="s">
        <v>1467</v>
      </c>
      <c r="G383" s="155" t="s">
        <v>1468</v>
      </c>
      <c r="H383" s="155"/>
      <c r="I383" s="155" t="s">
        <v>189</v>
      </c>
      <c r="J383" s="251">
        <v>0</v>
      </c>
      <c r="K383" s="59">
        <v>750000000</v>
      </c>
      <c r="L383" s="90" t="s">
        <v>1459</v>
      </c>
      <c r="M383" s="155" t="s">
        <v>1460</v>
      </c>
      <c r="N383" s="90" t="s">
        <v>1459</v>
      </c>
      <c r="O383" s="89" t="s">
        <v>222</v>
      </c>
      <c r="P383" s="89" t="s">
        <v>669</v>
      </c>
      <c r="Q383" s="59" t="s">
        <v>516</v>
      </c>
      <c r="R383" s="144">
        <v>704</v>
      </c>
      <c r="S383" s="71" t="s">
        <v>1264</v>
      </c>
      <c r="T383" s="71">
        <v>5</v>
      </c>
      <c r="U383" s="69">
        <v>61875</v>
      </c>
      <c r="V383" s="73">
        <v>309375</v>
      </c>
      <c r="W383" s="73">
        <v>346500</v>
      </c>
      <c r="X383" s="89"/>
      <c r="Y383" s="70">
        <v>2016</v>
      </c>
      <c r="Z383" s="90"/>
    </row>
    <row r="384" spans="3:26" s="44" customFormat="1" ht="180" customHeight="1" x14ac:dyDescent="0.25">
      <c r="C384" s="202" t="s">
        <v>1591</v>
      </c>
      <c r="D384" s="155" t="s">
        <v>501</v>
      </c>
      <c r="E384" s="155" t="s">
        <v>1469</v>
      </c>
      <c r="F384" s="155" t="s">
        <v>1467</v>
      </c>
      <c r="G384" s="155" t="s">
        <v>1470</v>
      </c>
      <c r="H384" s="155"/>
      <c r="I384" s="155" t="s">
        <v>189</v>
      </c>
      <c r="J384" s="251">
        <v>0</v>
      </c>
      <c r="K384" s="59">
        <v>750000000</v>
      </c>
      <c r="L384" s="90" t="s">
        <v>1459</v>
      </c>
      <c r="M384" s="155" t="s">
        <v>1460</v>
      </c>
      <c r="N384" s="90" t="s">
        <v>1459</v>
      </c>
      <c r="O384" s="89" t="s">
        <v>222</v>
      </c>
      <c r="P384" s="89" t="s">
        <v>669</v>
      </c>
      <c r="Q384" s="59" t="s">
        <v>516</v>
      </c>
      <c r="R384" s="144">
        <v>704</v>
      </c>
      <c r="S384" s="71" t="s">
        <v>1264</v>
      </c>
      <c r="T384" s="71">
        <v>2</v>
      </c>
      <c r="U384" s="69">
        <v>59911</v>
      </c>
      <c r="V384" s="73">
        <v>119822</v>
      </c>
      <c r="W384" s="73">
        <v>134200.64000000001</v>
      </c>
      <c r="X384" s="89"/>
      <c r="Y384" s="70">
        <v>2016</v>
      </c>
      <c r="Z384" s="90"/>
    </row>
    <row r="385" spans="3:26" s="44" customFormat="1" ht="180" customHeight="1" x14ac:dyDescent="0.25">
      <c r="C385" s="202" t="s">
        <v>1592</v>
      </c>
      <c r="D385" s="155" t="s">
        <v>501</v>
      </c>
      <c r="E385" s="155" t="s">
        <v>1471</v>
      </c>
      <c r="F385" s="155" t="s">
        <v>1472</v>
      </c>
      <c r="G385" s="155" t="s">
        <v>1463</v>
      </c>
      <c r="H385" s="155"/>
      <c r="I385" s="155" t="s">
        <v>189</v>
      </c>
      <c r="J385" s="251">
        <v>0</v>
      </c>
      <c r="K385" s="59">
        <v>750000000</v>
      </c>
      <c r="L385" s="90" t="s">
        <v>1459</v>
      </c>
      <c r="M385" s="155" t="s">
        <v>1460</v>
      </c>
      <c r="N385" s="90" t="s">
        <v>1459</v>
      </c>
      <c r="O385" s="89" t="s">
        <v>222</v>
      </c>
      <c r="P385" s="89" t="s">
        <v>669</v>
      </c>
      <c r="Q385" s="59" t="s">
        <v>516</v>
      </c>
      <c r="R385" s="144">
        <v>704</v>
      </c>
      <c r="S385" s="71" t="s">
        <v>1264</v>
      </c>
      <c r="T385" s="71">
        <v>7</v>
      </c>
      <c r="U385" s="69">
        <v>17679</v>
      </c>
      <c r="V385" s="73">
        <v>123753</v>
      </c>
      <c r="W385" s="73">
        <v>138603.35999999999</v>
      </c>
      <c r="X385" s="89"/>
      <c r="Y385" s="70">
        <v>2016</v>
      </c>
      <c r="Z385" s="90"/>
    </row>
    <row r="386" spans="3:26" s="44" customFormat="1" ht="180" customHeight="1" x14ac:dyDescent="0.25">
      <c r="C386" s="202" t="s">
        <v>1593</v>
      </c>
      <c r="D386" s="155" t="s">
        <v>501</v>
      </c>
      <c r="E386" s="155" t="s">
        <v>1455</v>
      </c>
      <c r="F386" s="155" t="s">
        <v>1473</v>
      </c>
      <c r="G386" s="155" t="s">
        <v>1457</v>
      </c>
      <c r="H386" s="155" t="s">
        <v>1474</v>
      </c>
      <c r="I386" s="155" t="s">
        <v>189</v>
      </c>
      <c r="J386" s="251">
        <v>0</v>
      </c>
      <c r="K386" s="59">
        <v>750000000</v>
      </c>
      <c r="L386" s="90" t="s">
        <v>1459</v>
      </c>
      <c r="M386" s="155" t="s">
        <v>1460</v>
      </c>
      <c r="N386" s="90" t="s">
        <v>1459</v>
      </c>
      <c r="O386" s="89" t="s">
        <v>222</v>
      </c>
      <c r="P386" s="89" t="s">
        <v>669</v>
      </c>
      <c r="Q386" s="59" t="s">
        <v>516</v>
      </c>
      <c r="R386" s="144">
        <v>796</v>
      </c>
      <c r="S386" s="71" t="s">
        <v>435</v>
      </c>
      <c r="T386" s="71">
        <v>5</v>
      </c>
      <c r="U386" s="69">
        <v>20849</v>
      </c>
      <c r="V386" s="73">
        <v>104245</v>
      </c>
      <c r="W386" s="73">
        <v>116754.4</v>
      </c>
      <c r="X386" s="89"/>
      <c r="Y386" s="70">
        <v>2016</v>
      </c>
      <c r="Z386" s="90"/>
    </row>
    <row r="387" spans="3:26" s="44" customFormat="1" ht="180" customHeight="1" x14ac:dyDescent="0.25">
      <c r="C387" s="202" t="s">
        <v>1594</v>
      </c>
      <c r="D387" s="155" t="s">
        <v>501</v>
      </c>
      <c r="E387" s="155" t="s">
        <v>1475</v>
      </c>
      <c r="F387" s="155" t="s">
        <v>1476</v>
      </c>
      <c r="G387" s="155" t="s">
        <v>1477</v>
      </c>
      <c r="H387" s="155"/>
      <c r="I387" s="155" t="s">
        <v>189</v>
      </c>
      <c r="J387" s="251">
        <v>0</v>
      </c>
      <c r="K387" s="59">
        <v>750000000</v>
      </c>
      <c r="L387" s="90" t="s">
        <v>1459</v>
      </c>
      <c r="M387" s="155" t="s">
        <v>1460</v>
      </c>
      <c r="N387" s="90" t="s">
        <v>1459</v>
      </c>
      <c r="O387" s="89" t="s">
        <v>222</v>
      </c>
      <c r="P387" s="89" t="s">
        <v>669</v>
      </c>
      <c r="Q387" s="59" t="s">
        <v>516</v>
      </c>
      <c r="R387" s="144">
        <v>796</v>
      </c>
      <c r="S387" s="71" t="s">
        <v>435</v>
      </c>
      <c r="T387" s="71">
        <v>37</v>
      </c>
      <c r="U387" s="69">
        <v>10804</v>
      </c>
      <c r="V387" s="73">
        <v>399748</v>
      </c>
      <c r="W387" s="73">
        <v>447717.76</v>
      </c>
      <c r="X387" s="89"/>
      <c r="Y387" s="70">
        <v>2016</v>
      </c>
      <c r="Z387" s="90"/>
    </row>
    <row r="388" spans="3:26" s="44" customFormat="1" ht="180" customHeight="1" x14ac:dyDescent="0.25">
      <c r="C388" s="202" t="s">
        <v>1595</v>
      </c>
      <c r="D388" s="155" t="s">
        <v>501</v>
      </c>
      <c r="E388" s="155" t="s">
        <v>1478</v>
      </c>
      <c r="F388" s="155" t="s">
        <v>1479</v>
      </c>
      <c r="G388" s="155" t="s">
        <v>1480</v>
      </c>
      <c r="H388" s="155"/>
      <c r="I388" s="155" t="s">
        <v>189</v>
      </c>
      <c r="J388" s="251">
        <v>0</v>
      </c>
      <c r="K388" s="59">
        <v>750000000</v>
      </c>
      <c r="L388" s="90" t="s">
        <v>1459</v>
      </c>
      <c r="M388" s="155" t="s">
        <v>1460</v>
      </c>
      <c r="N388" s="90" t="s">
        <v>1459</v>
      </c>
      <c r="O388" s="89" t="s">
        <v>222</v>
      </c>
      <c r="P388" s="89" t="s">
        <v>669</v>
      </c>
      <c r="Q388" s="59" t="s">
        <v>516</v>
      </c>
      <c r="R388" s="144">
        <v>796</v>
      </c>
      <c r="S388" s="71" t="s">
        <v>435</v>
      </c>
      <c r="T388" s="71">
        <v>5</v>
      </c>
      <c r="U388" s="69">
        <v>234822</v>
      </c>
      <c r="V388" s="73">
        <v>1174110</v>
      </c>
      <c r="W388" s="73">
        <v>1315003.2</v>
      </c>
      <c r="X388" s="89"/>
      <c r="Y388" s="70">
        <v>2016</v>
      </c>
      <c r="Z388" s="90"/>
    </row>
    <row r="389" spans="3:26" s="44" customFormat="1" ht="180" customHeight="1" x14ac:dyDescent="0.25">
      <c r="C389" s="202" t="s">
        <v>1596</v>
      </c>
      <c r="D389" s="155" t="s">
        <v>501</v>
      </c>
      <c r="E389" s="155" t="s">
        <v>1481</v>
      </c>
      <c r="F389" s="155" t="s">
        <v>1482</v>
      </c>
      <c r="G389" s="155" t="s">
        <v>1483</v>
      </c>
      <c r="H389" s="155" t="s">
        <v>1484</v>
      </c>
      <c r="I389" s="155" t="s">
        <v>189</v>
      </c>
      <c r="J389" s="251">
        <v>0</v>
      </c>
      <c r="K389" s="59">
        <v>750000000</v>
      </c>
      <c r="L389" s="90" t="s">
        <v>1459</v>
      </c>
      <c r="M389" s="155" t="s">
        <v>1460</v>
      </c>
      <c r="N389" s="90" t="s">
        <v>1459</v>
      </c>
      <c r="O389" s="89" t="s">
        <v>222</v>
      </c>
      <c r="P389" s="89" t="s">
        <v>669</v>
      </c>
      <c r="Q389" s="59" t="s">
        <v>516</v>
      </c>
      <c r="R389" s="144">
        <v>796</v>
      </c>
      <c r="S389" s="71" t="s">
        <v>435</v>
      </c>
      <c r="T389" s="71">
        <v>5</v>
      </c>
      <c r="U389" s="69">
        <v>60715</v>
      </c>
      <c r="V389" s="73">
        <v>303575</v>
      </c>
      <c r="W389" s="73">
        <v>340004</v>
      </c>
      <c r="X389" s="89"/>
      <c r="Y389" s="70">
        <v>2016</v>
      </c>
      <c r="Z389" s="90"/>
    </row>
    <row r="390" spans="3:26" s="44" customFormat="1" ht="180" customHeight="1" x14ac:dyDescent="0.25">
      <c r="C390" s="202" t="s">
        <v>1597</v>
      </c>
      <c r="D390" s="155" t="s">
        <v>501</v>
      </c>
      <c r="E390" s="155" t="s">
        <v>1485</v>
      </c>
      <c r="F390" s="155" t="s">
        <v>1486</v>
      </c>
      <c r="G390" s="155" t="s">
        <v>1487</v>
      </c>
      <c r="H390" s="155"/>
      <c r="I390" s="155" t="s">
        <v>189</v>
      </c>
      <c r="J390" s="251">
        <v>0</v>
      </c>
      <c r="K390" s="59">
        <v>750000000</v>
      </c>
      <c r="L390" s="90" t="s">
        <v>1459</v>
      </c>
      <c r="M390" s="155" t="s">
        <v>1460</v>
      </c>
      <c r="N390" s="90" t="s">
        <v>1459</v>
      </c>
      <c r="O390" s="89" t="s">
        <v>222</v>
      </c>
      <c r="P390" s="89" t="s">
        <v>669</v>
      </c>
      <c r="Q390" s="59" t="s">
        <v>516</v>
      </c>
      <c r="R390" s="144">
        <v>796</v>
      </c>
      <c r="S390" s="71" t="s">
        <v>435</v>
      </c>
      <c r="T390" s="71">
        <v>12</v>
      </c>
      <c r="U390" s="69">
        <v>7411</v>
      </c>
      <c r="V390" s="73">
        <v>88932</v>
      </c>
      <c r="W390" s="73">
        <v>99603.839999999997</v>
      </c>
      <c r="X390" s="89"/>
      <c r="Y390" s="70">
        <v>2016</v>
      </c>
      <c r="Z390" s="90"/>
    </row>
    <row r="391" spans="3:26" s="44" customFormat="1" ht="180" customHeight="1" x14ac:dyDescent="0.25">
      <c r="C391" s="202" t="s">
        <v>1598</v>
      </c>
      <c r="D391" s="155" t="s">
        <v>501</v>
      </c>
      <c r="E391" s="155" t="s">
        <v>1488</v>
      </c>
      <c r="F391" s="155" t="s">
        <v>1489</v>
      </c>
      <c r="G391" s="155" t="s">
        <v>1490</v>
      </c>
      <c r="H391" s="155"/>
      <c r="I391" s="155" t="s">
        <v>189</v>
      </c>
      <c r="J391" s="251">
        <v>0</v>
      </c>
      <c r="K391" s="59">
        <v>750000000</v>
      </c>
      <c r="L391" s="90" t="s">
        <v>1459</v>
      </c>
      <c r="M391" s="155" t="s">
        <v>1460</v>
      </c>
      <c r="N391" s="90" t="s">
        <v>1459</v>
      </c>
      <c r="O391" s="89" t="s">
        <v>222</v>
      </c>
      <c r="P391" s="89" t="s">
        <v>669</v>
      </c>
      <c r="Q391" s="59" t="s">
        <v>516</v>
      </c>
      <c r="R391" s="144">
        <v>796</v>
      </c>
      <c r="S391" s="71" t="s">
        <v>435</v>
      </c>
      <c r="T391" s="71">
        <v>11</v>
      </c>
      <c r="U391" s="69">
        <v>16250</v>
      </c>
      <c r="V391" s="73">
        <v>178750</v>
      </c>
      <c r="W391" s="73">
        <v>200200</v>
      </c>
      <c r="X391" s="89"/>
      <c r="Y391" s="70">
        <v>2016</v>
      </c>
      <c r="Z391" s="90"/>
    </row>
    <row r="392" spans="3:26" s="44" customFormat="1" ht="180" customHeight="1" x14ac:dyDescent="0.25">
      <c r="C392" s="202" t="s">
        <v>1599</v>
      </c>
      <c r="D392" s="155" t="s">
        <v>501</v>
      </c>
      <c r="E392" s="155" t="s">
        <v>1491</v>
      </c>
      <c r="F392" s="155" t="s">
        <v>1492</v>
      </c>
      <c r="G392" s="155" t="s">
        <v>1493</v>
      </c>
      <c r="H392" s="155"/>
      <c r="I392" s="155" t="s">
        <v>189</v>
      </c>
      <c r="J392" s="251">
        <v>0</v>
      </c>
      <c r="K392" s="59">
        <v>750000000</v>
      </c>
      <c r="L392" s="90" t="s">
        <v>1459</v>
      </c>
      <c r="M392" s="155" t="s">
        <v>1460</v>
      </c>
      <c r="N392" s="90" t="s">
        <v>1459</v>
      </c>
      <c r="O392" s="89" t="s">
        <v>222</v>
      </c>
      <c r="P392" s="89" t="s">
        <v>669</v>
      </c>
      <c r="Q392" s="59" t="s">
        <v>516</v>
      </c>
      <c r="R392" s="144">
        <v>796</v>
      </c>
      <c r="S392" s="71" t="s">
        <v>435</v>
      </c>
      <c r="T392" s="71">
        <v>4</v>
      </c>
      <c r="U392" s="69">
        <v>92750</v>
      </c>
      <c r="V392" s="73">
        <v>371000</v>
      </c>
      <c r="W392" s="73">
        <v>415520</v>
      </c>
      <c r="X392" s="89"/>
      <c r="Y392" s="70">
        <v>2016</v>
      </c>
      <c r="Z392" s="90"/>
    </row>
    <row r="393" spans="3:26" s="44" customFormat="1" ht="180" customHeight="1" x14ac:dyDescent="0.25">
      <c r="C393" s="202" t="s">
        <v>1712</v>
      </c>
      <c r="D393" s="216" t="s">
        <v>172</v>
      </c>
      <c r="E393" s="216" t="s">
        <v>1706</v>
      </c>
      <c r="F393" s="216" t="s">
        <v>1707</v>
      </c>
      <c r="G393" s="216" t="s">
        <v>1708</v>
      </c>
      <c r="H393" s="216" t="s">
        <v>1709</v>
      </c>
      <c r="I393" s="216" t="s">
        <v>189</v>
      </c>
      <c r="J393" s="232">
        <v>0.83</v>
      </c>
      <c r="K393" s="216">
        <v>750000000</v>
      </c>
      <c r="L393" s="216" t="s">
        <v>339</v>
      </c>
      <c r="M393" s="216" t="s">
        <v>766</v>
      </c>
      <c r="N393" s="226" t="s">
        <v>1710</v>
      </c>
      <c r="O393" s="216" t="s">
        <v>222</v>
      </c>
      <c r="P393" s="216" t="s">
        <v>1711</v>
      </c>
      <c r="Q393" s="216" t="s">
        <v>947</v>
      </c>
      <c r="R393" s="233" t="s">
        <v>453</v>
      </c>
      <c r="S393" s="216" t="s">
        <v>435</v>
      </c>
      <c r="T393" s="216">
        <v>12</v>
      </c>
      <c r="U393" s="234">
        <v>75892</v>
      </c>
      <c r="V393" s="210">
        <f>U393*12</f>
        <v>910704</v>
      </c>
      <c r="W393" s="210">
        <f>V393*1.12</f>
        <v>1019988.4800000001</v>
      </c>
      <c r="X393" s="216" t="s">
        <v>512</v>
      </c>
      <c r="Y393" s="216">
        <v>2016</v>
      </c>
      <c r="Z393" s="285"/>
    </row>
    <row r="394" spans="3:26" s="44" customFormat="1" ht="180" customHeight="1" x14ac:dyDescent="0.25">
      <c r="C394" s="202" t="s">
        <v>1797</v>
      </c>
      <c r="D394" s="45" t="s">
        <v>172</v>
      </c>
      <c r="E394" s="213" t="s">
        <v>1748</v>
      </c>
      <c r="F394" s="213" t="s">
        <v>1749</v>
      </c>
      <c r="G394" s="312" t="s">
        <v>1750</v>
      </c>
      <c r="H394" s="216" t="s">
        <v>1751</v>
      </c>
      <c r="I394" s="50" t="s">
        <v>201</v>
      </c>
      <c r="J394" s="51">
        <v>0</v>
      </c>
      <c r="K394" s="45">
        <v>750000000</v>
      </c>
      <c r="L394" s="52" t="s">
        <v>989</v>
      </c>
      <c r="M394" s="50" t="s">
        <v>1796</v>
      </c>
      <c r="N394" s="53" t="s">
        <v>1637</v>
      </c>
      <c r="O394" s="45" t="s">
        <v>222</v>
      </c>
      <c r="P394" s="50" t="s">
        <v>1752</v>
      </c>
      <c r="Q394" s="45" t="s">
        <v>452</v>
      </c>
      <c r="R394" s="45">
        <v>796</v>
      </c>
      <c r="S394" s="217" t="s">
        <v>511</v>
      </c>
      <c r="T394" s="213">
        <v>2</v>
      </c>
      <c r="U394" s="218">
        <v>148332.79999999999</v>
      </c>
      <c r="V394" s="218">
        <v>296665.59999999998</v>
      </c>
      <c r="W394" s="218">
        <v>332265.47200000001</v>
      </c>
      <c r="X394" s="217"/>
      <c r="Y394" s="219">
        <v>2016</v>
      </c>
      <c r="Z394" s="360"/>
    </row>
    <row r="395" spans="3:26" s="44" customFormat="1" ht="180" customHeight="1" x14ac:dyDescent="0.25">
      <c r="C395" s="202" t="s">
        <v>1798</v>
      </c>
      <c r="D395" s="45" t="s">
        <v>172</v>
      </c>
      <c r="E395" s="213" t="s">
        <v>1010</v>
      </c>
      <c r="F395" s="213" t="s">
        <v>1011</v>
      </c>
      <c r="G395" s="216" t="s">
        <v>1012</v>
      </c>
      <c r="H395" s="216" t="s">
        <v>1795</v>
      </c>
      <c r="I395" s="50" t="s">
        <v>201</v>
      </c>
      <c r="J395" s="51">
        <v>0</v>
      </c>
      <c r="K395" s="45">
        <v>750000000</v>
      </c>
      <c r="L395" s="52" t="s">
        <v>989</v>
      </c>
      <c r="M395" s="50" t="s">
        <v>1796</v>
      </c>
      <c r="N395" s="45" t="s">
        <v>1656</v>
      </c>
      <c r="O395" s="45" t="s">
        <v>222</v>
      </c>
      <c r="P395" s="50" t="s">
        <v>1752</v>
      </c>
      <c r="Q395" s="45" t="s">
        <v>452</v>
      </c>
      <c r="R395" s="45">
        <v>796</v>
      </c>
      <c r="S395" s="217" t="s">
        <v>511</v>
      </c>
      <c r="T395" s="213">
        <v>5</v>
      </c>
      <c r="U395" s="218">
        <v>128105.60000000001</v>
      </c>
      <c r="V395" s="218">
        <v>640528</v>
      </c>
      <c r="W395" s="218">
        <v>717391.3600000001</v>
      </c>
      <c r="X395" s="217"/>
      <c r="Y395" s="219">
        <v>2016</v>
      </c>
      <c r="Z395" s="360"/>
    </row>
    <row r="396" spans="3:26" s="44" customFormat="1" ht="180" customHeight="1" x14ac:dyDescent="0.25">
      <c r="C396" s="202" t="s">
        <v>1799</v>
      </c>
      <c r="D396" s="45" t="s">
        <v>172</v>
      </c>
      <c r="E396" s="213" t="s">
        <v>1149</v>
      </c>
      <c r="F396" s="213" t="s">
        <v>1016</v>
      </c>
      <c r="G396" s="213" t="s">
        <v>1753</v>
      </c>
      <c r="H396" s="213" t="s">
        <v>1754</v>
      </c>
      <c r="I396" s="50" t="s">
        <v>201</v>
      </c>
      <c r="J396" s="51">
        <v>0</v>
      </c>
      <c r="K396" s="45">
        <v>750000000</v>
      </c>
      <c r="L396" s="52" t="s">
        <v>989</v>
      </c>
      <c r="M396" s="50" t="s">
        <v>1819</v>
      </c>
      <c r="N396" s="53" t="s">
        <v>1637</v>
      </c>
      <c r="O396" s="45" t="s">
        <v>222</v>
      </c>
      <c r="P396" s="50" t="s">
        <v>1755</v>
      </c>
      <c r="Q396" s="45" t="s">
        <v>452</v>
      </c>
      <c r="R396" s="45">
        <v>796</v>
      </c>
      <c r="S396" s="217" t="s">
        <v>511</v>
      </c>
      <c r="T396" s="213">
        <v>5</v>
      </c>
      <c r="U396" s="218">
        <v>250000</v>
      </c>
      <c r="V396" s="218">
        <v>0</v>
      </c>
      <c r="W396" s="218">
        <f t="shared" ref="W396:W397" si="13">V396*1.12</f>
        <v>0</v>
      </c>
      <c r="X396" s="217"/>
      <c r="Y396" s="217">
        <v>2016</v>
      </c>
      <c r="Z396" s="417" t="s">
        <v>2304</v>
      </c>
    </row>
    <row r="397" spans="3:26" s="44" customFormat="1" ht="180" customHeight="1" x14ac:dyDescent="0.25">
      <c r="C397" s="202" t="s">
        <v>2307</v>
      </c>
      <c r="D397" s="45" t="s">
        <v>172</v>
      </c>
      <c r="E397" s="213" t="s">
        <v>1149</v>
      </c>
      <c r="F397" s="213" t="s">
        <v>1016</v>
      </c>
      <c r="G397" s="213" t="s">
        <v>1753</v>
      </c>
      <c r="H397" s="213" t="s">
        <v>2305</v>
      </c>
      <c r="I397" s="50" t="s">
        <v>201</v>
      </c>
      <c r="J397" s="51">
        <v>0</v>
      </c>
      <c r="K397" s="45">
        <v>750000000</v>
      </c>
      <c r="L397" s="52" t="s">
        <v>989</v>
      </c>
      <c r="M397" s="50" t="s">
        <v>1842</v>
      </c>
      <c r="N397" s="52" t="s">
        <v>989</v>
      </c>
      <c r="O397" s="45" t="s">
        <v>222</v>
      </c>
      <c r="P397" s="50" t="s">
        <v>2306</v>
      </c>
      <c r="Q397" s="45" t="s">
        <v>452</v>
      </c>
      <c r="R397" s="45">
        <v>796</v>
      </c>
      <c r="S397" s="217" t="s">
        <v>511</v>
      </c>
      <c r="T397" s="213">
        <v>5</v>
      </c>
      <c r="U397" s="218">
        <v>250000</v>
      </c>
      <c r="V397" s="218">
        <f t="shared" ref="V397" si="14">U397*T397</f>
        <v>1250000</v>
      </c>
      <c r="W397" s="218">
        <f t="shared" si="13"/>
        <v>1400000.0000000002</v>
      </c>
      <c r="X397" s="217"/>
      <c r="Y397" s="217">
        <v>2016</v>
      </c>
      <c r="Z397" s="417"/>
    </row>
    <row r="398" spans="3:26" s="44" customFormat="1" ht="180" customHeight="1" x14ac:dyDescent="0.25">
      <c r="C398" s="202" t="s">
        <v>1800</v>
      </c>
      <c r="D398" s="45" t="s">
        <v>172</v>
      </c>
      <c r="E398" s="213" t="s">
        <v>1756</v>
      </c>
      <c r="F398" s="213" t="s">
        <v>1023</v>
      </c>
      <c r="G398" s="213" t="s">
        <v>1757</v>
      </c>
      <c r="H398" s="216" t="s">
        <v>1758</v>
      </c>
      <c r="I398" s="50" t="s">
        <v>201</v>
      </c>
      <c r="J398" s="51">
        <v>0</v>
      </c>
      <c r="K398" s="45">
        <v>750000000</v>
      </c>
      <c r="L398" s="52" t="s">
        <v>989</v>
      </c>
      <c r="M398" s="50" t="s">
        <v>1796</v>
      </c>
      <c r="N398" s="53" t="s">
        <v>1637</v>
      </c>
      <c r="O398" s="45" t="s">
        <v>222</v>
      </c>
      <c r="P398" s="50" t="s">
        <v>1752</v>
      </c>
      <c r="Q398" s="45" t="s">
        <v>452</v>
      </c>
      <c r="R398" s="45">
        <v>796</v>
      </c>
      <c r="S398" s="217" t="s">
        <v>511</v>
      </c>
      <c r="T398" s="213">
        <v>30</v>
      </c>
      <c r="U398" s="218">
        <v>60000</v>
      </c>
      <c r="V398" s="218">
        <v>1800000</v>
      </c>
      <c r="W398" s="218">
        <v>2016000.0000000002</v>
      </c>
      <c r="X398" s="217"/>
      <c r="Y398" s="217">
        <v>2016</v>
      </c>
      <c r="Z398" s="360"/>
    </row>
    <row r="399" spans="3:26" s="44" customFormat="1" ht="180" customHeight="1" x14ac:dyDescent="0.25">
      <c r="C399" s="202" t="s">
        <v>1801</v>
      </c>
      <c r="D399" s="45" t="s">
        <v>172</v>
      </c>
      <c r="E399" s="213" t="s">
        <v>1759</v>
      </c>
      <c r="F399" s="213" t="s">
        <v>1760</v>
      </c>
      <c r="G399" s="213" t="s">
        <v>1761</v>
      </c>
      <c r="H399" s="216" t="s">
        <v>1762</v>
      </c>
      <c r="I399" s="50" t="s">
        <v>201</v>
      </c>
      <c r="J399" s="51">
        <v>0</v>
      </c>
      <c r="K399" s="45">
        <v>750000000</v>
      </c>
      <c r="L399" s="52" t="s">
        <v>989</v>
      </c>
      <c r="M399" s="50" t="s">
        <v>1796</v>
      </c>
      <c r="N399" s="53" t="s">
        <v>1637</v>
      </c>
      <c r="O399" s="45" t="s">
        <v>222</v>
      </c>
      <c r="P399" s="50" t="s">
        <v>1752</v>
      </c>
      <c r="Q399" s="45" t="s">
        <v>452</v>
      </c>
      <c r="R399" s="45">
        <v>796</v>
      </c>
      <c r="S399" s="217" t="s">
        <v>511</v>
      </c>
      <c r="T399" s="213">
        <v>4</v>
      </c>
      <c r="U399" s="218">
        <v>400000</v>
      </c>
      <c r="V399" s="218">
        <v>1600000</v>
      </c>
      <c r="W399" s="218">
        <v>1792000.0000000002</v>
      </c>
      <c r="X399" s="217"/>
      <c r="Y399" s="219">
        <v>2016</v>
      </c>
      <c r="Z399" s="360"/>
    </row>
    <row r="400" spans="3:26" s="44" customFormat="1" ht="180" customHeight="1" x14ac:dyDescent="0.25">
      <c r="C400" s="202" t="s">
        <v>1802</v>
      </c>
      <c r="D400" s="45" t="s">
        <v>172</v>
      </c>
      <c r="E400" s="213" t="s">
        <v>1759</v>
      </c>
      <c r="F400" s="213" t="s">
        <v>1760</v>
      </c>
      <c r="G400" s="213" t="s">
        <v>1761</v>
      </c>
      <c r="H400" s="216" t="s">
        <v>1763</v>
      </c>
      <c r="I400" s="50" t="s">
        <v>201</v>
      </c>
      <c r="J400" s="51">
        <v>0</v>
      </c>
      <c r="K400" s="45">
        <v>750000000</v>
      </c>
      <c r="L400" s="52" t="s">
        <v>989</v>
      </c>
      <c r="M400" s="50" t="s">
        <v>1796</v>
      </c>
      <c r="N400" s="50" t="s">
        <v>1659</v>
      </c>
      <c r="O400" s="45" t="s">
        <v>222</v>
      </c>
      <c r="P400" s="50" t="s">
        <v>1752</v>
      </c>
      <c r="Q400" s="45" t="s">
        <v>452</v>
      </c>
      <c r="R400" s="45">
        <v>796</v>
      </c>
      <c r="S400" s="217" t="s">
        <v>511</v>
      </c>
      <c r="T400" s="213">
        <v>2</v>
      </c>
      <c r="U400" s="218">
        <v>400000</v>
      </c>
      <c r="V400" s="218">
        <v>800000</v>
      </c>
      <c r="W400" s="218">
        <v>896000.00000000012</v>
      </c>
      <c r="X400" s="217"/>
      <c r="Y400" s="219">
        <v>2016</v>
      </c>
      <c r="Z400" s="360"/>
    </row>
    <row r="401" spans="3:26" s="44" customFormat="1" ht="180" customHeight="1" x14ac:dyDescent="0.25">
      <c r="C401" s="202" t="s">
        <v>1803</v>
      </c>
      <c r="D401" s="45" t="s">
        <v>172</v>
      </c>
      <c r="E401" s="213" t="s">
        <v>1764</v>
      </c>
      <c r="F401" s="213" t="s">
        <v>1765</v>
      </c>
      <c r="G401" s="213" t="s">
        <v>1766</v>
      </c>
      <c r="H401" s="216" t="s">
        <v>1767</v>
      </c>
      <c r="I401" s="50" t="s">
        <v>201</v>
      </c>
      <c r="J401" s="51">
        <v>0</v>
      </c>
      <c r="K401" s="45">
        <v>750000000</v>
      </c>
      <c r="L401" s="52" t="s">
        <v>989</v>
      </c>
      <c r="M401" s="50" t="s">
        <v>1796</v>
      </c>
      <c r="N401" s="53" t="s">
        <v>1637</v>
      </c>
      <c r="O401" s="45" t="s">
        <v>222</v>
      </c>
      <c r="P401" s="50" t="s">
        <v>1752</v>
      </c>
      <c r="Q401" s="45" t="s">
        <v>452</v>
      </c>
      <c r="R401" s="45">
        <v>796</v>
      </c>
      <c r="S401" s="217" t="s">
        <v>511</v>
      </c>
      <c r="T401" s="213">
        <v>10</v>
      </c>
      <c r="U401" s="218">
        <v>163185</v>
      </c>
      <c r="V401" s="218">
        <v>1631850</v>
      </c>
      <c r="W401" s="218">
        <v>1827672.0000000002</v>
      </c>
      <c r="X401" s="217"/>
      <c r="Y401" s="219">
        <v>2016</v>
      </c>
      <c r="Z401" s="360"/>
    </row>
    <row r="402" spans="3:26" s="44" customFormat="1" ht="180" customHeight="1" x14ac:dyDescent="0.25">
      <c r="C402" s="202" t="s">
        <v>1804</v>
      </c>
      <c r="D402" s="45" t="s">
        <v>172</v>
      </c>
      <c r="E402" s="213" t="s">
        <v>1764</v>
      </c>
      <c r="F402" s="213" t="s">
        <v>1765</v>
      </c>
      <c r="G402" s="213" t="s">
        <v>1766</v>
      </c>
      <c r="H402" s="216" t="s">
        <v>1768</v>
      </c>
      <c r="I402" s="50" t="s">
        <v>201</v>
      </c>
      <c r="J402" s="51">
        <v>0</v>
      </c>
      <c r="K402" s="45">
        <v>750000000</v>
      </c>
      <c r="L402" s="52" t="s">
        <v>989</v>
      </c>
      <c r="M402" s="50" t="s">
        <v>1796</v>
      </c>
      <c r="N402" s="53" t="s">
        <v>1637</v>
      </c>
      <c r="O402" s="45" t="s">
        <v>222</v>
      </c>
      <c r="P402" s="50" t="s">
        <v>1752</v>
      </c>
      <c r="Q402" s="45" t="s">
        <v>452</v>
      </c>
      <c r="R402" s="45">
        <v>796</v>
      </c>
      <c r="S402" s="217" t="s">
        <v>511</v>
      </c>
      <c r="T402" s="213">
        <v>10</v>
      </c>
      <c r="U402" s="218">
        <v>241939.5</v>
      </c>
      <c r="V402" s="218">
        <v>2419395</v>
      </c>
      <c r="W402" s="218">
        <v>2709722.4000000004</v>
      </c>
      <c r="X402" s="217"/>
      <c r="Y402" s="219">
        <v>2016</v>
      </c>
      <c r="Z402" s="360"/>
    </row>
    <row r="403" spans="3:26" s="44" customFormat="1" ht="180" customHeight="1" x14ac:dyDescent="0.25">
      <c r="C403" s="202" t="s">
        <v>1805</v>
      </c>
      <c r="D403" s="45" t="s">
        <v>172</v>
      </c>
      <c r="E403" s="213" t="s">
        <v>1769</v>
      </c>
      <c r="F403" s="213" t="s">
        <v>1770</v>
      </c>
      <c r="G403" s="213" t="s">
        <v>1771</v>
      </c>
      <c r="H403" s="213" t="s">
        <v>1772</v>
      </c>
      <c r="I403" s="50" t="s">
        <v>201</v>
      </c>
      <c r="J403" s="51">
        <v>0</v>
      </c>
      <c r="K403" s="45">
        <v>750000000</v>
      </c>
      <c r="L403" s="52" t="s">
        <v>989</v>
      </c>
      <c r="M403" s="50" t="s">
        <v>1796</v>
      </c>
      <c r="N403" s="53" t="s">
        <v>1637</v>
      </c>
      <c r="O403" s="45" t="s">
        <v>222</v>
      </c>
      <c r="P403" s="50" t="s">
        <v>1752</v>
      </c>
      <c r="Q403" s="45" t="s">
        <v>452</v>
      </c>
      <c r="R403" s="45">
        <v>796</v>
      </c>
      <c r="S403" s="217" t="s">
        <v>511</v>
      </c>
      <c r="T403" s="213">
        <v>2</v>
      </c>
      <c r="U403" s="218">
        <v>2019710</v>
      </c>
      <c r="V403" s="218">
        <v>4039420</v>
      </c>
      <c r="W403" s="218">
        <v>4524150.4000000004</v>
      </c>
      <c r="X403" s="217"/>
      <c r="Y403" s="219">
        <v>2016</v>
      </c>
      <c r="Z403" s="360"/>
    </row>
    <row r="404" spans="3:26" s="44" customFormat="1" ht="180" customHeight="1" x14ac:dyDescent="0.25">
      <c r="C404" s="202" t="s">
        <v>1806</v>
      </c>
      <c r="D404" s="45" t="s">
        <v>172</v>
      </c>
      <c r="E404" s="213" t="s">
        <v>896</v>
      </c>
      <c r="F404" s="213" t="s">
        <v>897</v>
      </c>
      <c r="G404" s="213" t="s">
        <v>1773</v>
      </c>
      <c r="H404" s="313" t="s">
        <v>1774</v>
      </c>
      <c r="I404" s="50" t="s">
        <v>201</v>
      </c>
      <c r="J404" s="51">
        <v>0</v>
      </c>
      <c r="K404" s="45">
        <v>750000000</v>
      </c>
      <c r="L404" s="52" t="s">
        <v>989</v>
      </c>
      <c r="M404" s="50" t="s">
        <v>643</v>
      </c>
      <c r="N404" s="53" t="s">
        <v>1637</v>
      </c>
      <c r="O404" s="45" t="s">
        <v>222</v>
      </c>
      <c r="P404" s="50" t="s">
        <v>1752</v>
      </c>
      <c r="Q404" s="45" t="s">
        <v>452</v>
      </c>
      <c r="R404" s="45">
        <v>796</v>
      </c>
      <c r="S404" s="217" t="s">
        <v>511</v>
      </c>
      <c r="T404" s="213">
        <v>2</v>
      </c>
      <c r="U404" s="218">
        <v>140461.65</v>
      </c>
      <c r="V404" s="218">
        <v>0</v>
      </c>
      <c r="W404" s="218">
        <f>V404*1.12</f>
        <v>0</v>
      </c>
      <c r="X404" s="217"/>
      <c r="Y404" s="219">
        <v>2016</v>
      </c>
      <c r="Z404" s="360" t="s">
        <v>1962</v>
      </c>
    </row>
    <row r="405" spans="3:26" s="44" customFormat="1" ht="180" customHeight="1" x14ac:dyDescent="0.25">
      <c r="C405" s="202" t="s">
        <v>1964</v>
      </c>
      <c r="D405" s="45" t="s">
        <v>172</v>
      </c>
      <c r="E405" s="213" t="s">
        <v>896</v>
      </c>
      <c r="F405" s="213" t="s">
        <v>897</v>
      </c>
      <c r="G405" s="213" t="s">
        <v>1773</v>
      </c>
      <c r="H405" s="313" t="s">
        <v>1963</v>
      </c>
      <c r="I405" s="50" t="s">
        <v>201</v>
      </c>
      <c r="J405" s="51">
        <v>0</v>
      </c>
      <c r="K405" s="45">
        <v>750000000</v>
      </c>
      <c r="L405" s="52" t="s">
        <v>989</v>
      </c>
      <c r="M405" s="50" t="s">
        <v>1937</v>
      </c>
      <c r="N405" s="52" t="s">
        <v>989</v>
      </c>
      <c r="O405" s="45" t="s">
        <v>222</v>
      </c>
      <c r="P405" s="50" t="s">
        <v>1752</v>
      </c>
      <c r="Q405" s="45" t="s">
        <v>452</v>
      </c>
      <c r="R405" s="45">
        <v>796</v>
      </c>
      <c r="S405" s="217" t="s">
        <v>511</v>
      </c>
      <c r="T405" s="213">
        <v>2</v>
      </c>
      <c r="U405" s="218">
        <v>140461.65</v>
      </c>
      <c r="V405" s="218">
        <f t="shared" ref="V405" si="15">U405*T405</f>
        <v>280923.3</v>
      </c>
      <c r="W405" s="218">
        <f>V405*1.12</f>
        <v>314634.09600000002</v>
      </c>
      <c r="X405" s="217"/>
      <c r="Y405" s="219">
        <v>2016</v>
      </c>
      <c r="Z405" s="360"/>
    </row>
    <row r="406" spans="3:26" s="44" customFormat="1" ht="180" customHeight="1" x14ac:dyDescent="0.25">
      <c r="C406" s="202" t="s">
        <v>1807</v>
      </c>
      <c r="D406" s="45" t="s">
        <v>172</v>
      </c>
      <c r="E406" s="213" t="s">
        <v>1775</v>
      </c>
      <c r="F406" s="213" t="s">
        <v>1776</v>
      </c>
      <c r="G406" s="213" t="s">
        <v>1777</v>
      </c>
      <c r="H406" s="216" t="s">
        <v>1778</v>
      </c>
      <c r="I406" s="50" t="s">
        <v>201</v>
      </c>
      <c r="J406" s="51">
        <v>0</v>
      </c>
      <c r="K406" s="45">
        <v>750000000</v>
      </c>
      <c r="L406" s="52" t="s">
        <v>989</v>
      </c>
      <c r="M406" s="50" t="s">
        <v>1796</v>
      </c>
      <c r="N406" s="53" t="s">
        <v>1637</v>
      </c>
      <c r="O406" s="45" t="s">
        <v>222</v>
      </c>
      <c r="P406" s="50" t="s">
        <v>1752</v>
      </c>
      <c r="Q406" s="45" t="s">
        <v>452</v>
      </c>
      <c r="R406" s="45">
        <v>796</v>
      </c>
      <c r="S406" s="217" t="s">
        <v>511</v>
      </c>
      <c r="T406" s="213">
        <v>10</v>
      </c>
      <c r="U406" s="218">
        <v>251545.7</v>
      </c>
      <c r="V406" s="218">
        <v>2515457</v>
      </c>
      <c r="W406" s="218">
        <v>2817311.8400000003</v>
      </c>
      <c r="X406" s="217"/>
      <c r="Y406" s="219">
        <v>2016</v>
      </c>
      <c r="Z406" s="360"/>
    </row>
    <row r="407" spans="3:26" s="44" customFormat="1" ht="180" customHeight="1" x14ac:dyDescent="0.25">
      <c r="C407" s="202" t="s">
        <v>1808</v>
      </c>
      <c r="D407" s="45" t="s">
        <v>172</v>
      </c>
      <c r="E407" s="213" t="s">
        <v>1779</v>
      </c>
      <c r="F407" s="213" t="s">
        <v>1780</v>
      </c>
      <c r="G407" s="213" t="s">
        <v>1781</v>
      </c>
      <c r="H407" s="216" t="s">
        <v>1782</v>
      </c>
      <c r="I407" s="50" t="s">
        <v>201</v>
      </c>
      <c r="J407" s="51">
        <v>0</v>
      </c>
      <c r="K407" s="45">
        <v>750000000</v>
      </c>
      <c r="L407" s="52" t="s">
        <v>989</v>
      </c>
      <c r="M407" s="50" t="s">
        <v>1796</v>
      </c>
      <c r="N407" s="53" t="s">
        <v>1637</v>
      </c>
      <c r="O407" s="45" t="s">
        <v>222</v>
      </c>
      <c r="P407" s="50" t="s">
        <v>1752</v>
      </c>
      <c r="Q407" s="45" t="s">
        <v>452</v>
      </c>
      <c r="R407" s="45">
        <v>796</v>
      </c>
      <c r="S407" s="217" t="s">
        <v>511</v>
      </c>
      <c r="T407" s="213">
        <v>3</v>
      </c>
      <c r="U407" s="218">
        <v>92708</v>
      </c>
      <c r="V407" s="218">
        <v>278124</v>
      </c>
      <c r="W407" s="218">
        <v>311498.88</v>
      </c>
      <c r="X407" s="217"/>
      <c r="Y407" s="219">
        <v>2016</v>
      </c>
      <c r="Z407" s="360"/>
    </row>
    <row r="408" spans="3:26" s="44" customFormat="1" ht="180" customHeight="1" x14ac:dyDescent="0.25">
      <c r="C408" s="202" t="s">
        <v>1809</v>
      </c>
      <c r="D408" s="45" t="s">
        <v>172</v>
      </c>
      <c r="E408" s="213" t="s">
        <v>1783</v>
      </c>
      <c r="F408" s="213" t="s">
        <v>1784</v>
      </c>
      <c r="G408" s="213" t="s">
        <v>1785</v>
      </c>
      <c r="H408" s="216" t="s">
        <v>1786</v>
      </c>
      <c r="I408" s="50" t="s">
        <v>201</v>
      </c>
      <c r="J408" s="51">
        <v>0</v>
      </c>
      <c r="K408" s="45">
        <v>750000000</v>
      </c>
      <c r="L408" s="52" t="s">
        <v>989</v>
      </c>
      <c r="M408" s="50" t="s">
        <v>1796</v>
      </c>
      <c r="N408" s="53" t="s">
        <v>1637</v>
      </c>
      <c r="O408" s="45" t="s">
        <v>222</v>
      </c>
      <c r="P408" s="50" t="s">
        <v>1752</v>
      </c>
      <c r="Q408" s="45" t="s">
        <v>452</v>
      </c>
      <c r="R408" s="45">
        <v>796</v>
      </c>
      <c r="S408" s="217" t="s">
        <v>511</v>
      </c>
      <c r="T408" s="213">
        <v>10</v>
      </c>
      <c r="U408" s="218">
        <v>78034.25</v>
      </c>
      <c r="V408" s="218">
        <v>780342.5</v>
      </c>
      <c r="W408" s="218">
        <v>873983.60000000009</v>
      </c>
      <c r="X408" s="217"/>
      <c r="Y408" s="219">
        <v>2016</v>
      </c>
      <c r="Z408" s="360"/>
    </row>
    <row r="409" spans="3:26" s="44" customFormat="1" ht="180" customHeight="1" x14ac:dyDescent="0.25">
      <c r="C409" s="202" t="s">
        <v>1810</v>
      </c>
      <c r="D409" s="45" t="s">
        <v>172</v>
      </c>
      <c r="E409" s="213" t="s">
        <v>1787</v>
      </c>
      <c r="F409" s="213" t="s">
        <v>1788</v>
      </c>
      <c r="G409" s="213" t="s">
        <v>1789</v>
      </c>
      <c r="H409" s="216" t="s">
        <v>1790</v>
      </c>
      <c r="I409" s="50" t="s">
        <v>201</v>
      </c>
      <c r="J409" s="51">
        <v>0</v>
      </c>
      <c r="K409" s="45">
        <v>750000000</v>
      </c>
      <c r="L409" s="52" t="s">
        <v>989</v>
      </c>
      <c r="M409" s="50" t="s">
        <v>1796</v>
      </c>
      <c r="N409" s="45" t="s">
        <v>1659</v>
      </c>
      <c r="O409" s="45" t="s">
        <v>222</v>
      </c>
      <c r="P409" s="50" t="s">
        <v>1752</v>
      </c>
      <c r="Q409" s="45" t="s">
        <v>452</v>
      </c>
      <c r="R409" s="45">
        <v>796</v>
      </c>
      <c r="S409" s="217" t="s">
        <v>511</v>
      </c>
      <c r="T409" s="213">
        <v>1</v>
      </c>
      <c r="U409" s="218">
        <v>1096151.7</v>
      </c>
      <c r="V409" s="218">
        <v>1096151.7</v>
      </c>
      <c r="W409" s="218">
        <v>1227689.9040000001</v>
      </c>
      <c r="X409" s="217"/>
      <c r="Y409" s="314">
        <v>2016</v>
      </c>
      <c r="Z409" s="360"/>
    </row>
    <row r="410" spans="3:26" s="44" customFormat="1" ht="180" customHeight="1" x14ac:dyDescent="0.25">
      <c r="C410" s="202" t="s">
        <v>1811</v>
      </c>
      <c r="D410" s="315" t="s">
        <v>172</v>
      </c>
      <c r="E410" s="316" t="s">
        <v>1791</v>
      </c>
      <c r="F410" s="316" t="s">
        <v>1792</v>
      </c>
      <c r="G410" s="316" t="s">
        <v>1793</v>
      </c>
      <c r="H410" s="313" t="s">
        <v>1794</v>
      </c>
      <c r="I410" s="317" t="s">
        <v>201</v>
      </c>
      <c r="J410" s="318">
        <v>0</v>
      </c>
      <c r="K410" s="315">
        <v>750000000</v>
      </c>
      <c r="L410" s="319" t="s">
        <v>989</v>
      </c>
      <c r="M410" s="50" t="s">
        <v>1796</v>
      </c>
      <c r="N410" s="315" t="s">
        <v>1659</v>
      </c>
      <c r="O410" s="315" t="s">
        <v>222</v>
      </c>
      <c r="P410" s="50" t="s">
        <v>1752</v>
      </c>
      <c r="Q410" s="315" t="s">
        <v>452</v>
      </c>
      <c r="R410" s="315">
        <v>796</v>
      </c>
      <c r="S410" s="320" t="s">
        <v>511</v>
      </c>
      <c r="T410" s="316">
        <v>1</v>
      </c>
      <c r="U410" s="321">
        <v>250000</v>
      </c>
      <c r="V410" s="321">
        <v>250000</v>
      </c>
      <c r="W410" s="321">
        <v>280000</v>
      </c>
      <c r="X410" s="320"/>
      <c r="Y410" s="314">
        <v>2016</v>
      </c>
      <c r="Z410" s="362"/>
    </row>
    <row r="411" spans="3:26" s="44" customFormat="1" ht="180" customHeight="1" x14ac:dyDescent="0.25">
      <c r="C411" s="202" t="s">
        <v>1902</v>
      </c>
      <c r="D411" s="68" t="s">
        <v>501</v>
      </c>
      <c r="E411" s="68" t="s">
        <v>1846</v>
      </c>
      <c r="F411" s="68" t="s">
        <v>1847</v>
      </c>
      <c r="G411" s="68" t="s">
        <v>1848</v>
      </c>
      <c r="H411" s="68" t="s">
        <v>1849</v>
      </c>
      <c r="I411" s="89" t="s">
        <v>189</v>
      </c>
      <c r="J411" s="67">
        <v>0</v>
      </c>
      <c r="K411" s="59">
        <v>750000000</v>
      </c>
      <c r="L411" s="59" t="s">
        <v>506</v>
      </c>
      <c r="M411" s="253" t="s">
        <v>1842</v>
      </c>
      <c r="N411" s="68" t="s">
        <v>508</v>
      </c>
      <c r="O411" s="68" t="s">
        <v>222</v>
      </c>
      <c r="P411" s="68" t="s">
        <v>946</v>
      </c>
      <c r="Q411" s="59" t="s">
        <v>1235</v>
      </c>
      <c r="R411" s="68">
        <v>796</v>
      </c>
      <c r="S411" s="68" t="s">
        <v>511</v>
      </c>
      <c r="T411" s="68">
        <v>4</v>
      </c>
      <c r="U411" s="69">
        <v>941</v>
      </c>
      <c r="V411" s="73">
        <v>3764</v>
      </c>
      <c r="W411" s="73">
        <v>4215.68</v>
      </c>
      <c r="X411" s="68"/>
      <c r="Y411" s="70">
        <v>2016</v>
      </c>
      <c r="Z411" s="59"/>
    </row>
    <row r="412" spans="3:26" s="44" customFormat="1" ht="180" customHeight="1" x14ac:dyDescent="0.25">
      <c r="C412" s="202" t="s">
        <v>1903</v>
      </c>
      <c r="D412" s="68" t="s">
        <v>501</v>
      </c>
      <c r="E412" s="68" t="s">
        <v>1850</v>
      </c>
      <c r="F412" s="68" t="s">
        <v>1851</v>
      </c>
      <c r="G412" s="68" t="s">
        <v>1852</v>
      </c>
      <c r="H412" s="68" t="s">
        <v>1853</v>
      </c>
      <c r="I412" s="89" t="s">
        <v>189</v>
      </c>
      <c r="J412" s="67">
        <v>0</v>
      </c>
      <c r="K412" s="59">
        <v>750000000</v>
      </c>
      <c r="L412" s="59" t="s">
        <v>506</v>
      </c>
      <c r="M412" s="253" t="s">
        <v>1842</v>
      </c>
      <c r="N412" s="68" t="s">
        <v>508</v>
      </c>
      <c r="O412" s="68" t="s">
        <v>222</v>
      </c>
      <c r="P412" s="68" t="s">
        <v>946</v>
      </c>
      <c r="Q412" s="59" t="s">
        <v>1235</v>
      </c>
      <c r="R412" s="68">
        <v>796</v>
      </c>
      <c r="S412" s="68" t="s">
        <v>511</v>
      </c>
      <c r="T412" s="68">
        <v>16</v>
      </c>
      <c r="U412" s="69">
        <v>31250</v>
      </c>
      <c r="V412" s="73">
        <v>500000</v>
      </c>
      <c r="W412" s="73">
        <v>560000</v>
      </c>
      <c r="X412" s="68"/>
      <c r="Y412" s="70">
        <v>2016</v>
      </c>
      <c r="Z412" s="59"/>
    </row>
    <row r="413" spans="3:26" s="44" customFormat="1" ht="180" customHeight="1" x14ac:dyDescent="0.25">
      <c r="C413" s="202" t="s">
        <v>1904</v>
      </c>
      <c r="D413" s="68" t="s">
        <v>501</v>
      </c>
      <c r="E413" s="68" t="s">
        <v>1854</v>
      </c>
      <c r="F413" s="68" t="s">
        <v>1855</v>
      </c>
      <c r="G413" s="68" t="s">
        <v>1856</v>
      </c>
      <c r="H413" s="68" t="s">
        <v>1857</v>
      </c>
      <c r="I413" s="89" t="s">
        <v>189</v>
      </c>
      <c r="J413" s="67">
        <v>0</v>
      </c>
      <c r="K413" s="59">
        <v>750000000</v>
      </c>
      <c r="L413" s="59" t="s">
        <v>506</v>
      </c>
      <c r="M413" s="253" t="s">
        <v>1842</v>
      </c>
      <c r="N413" s="68" t="s">
        <v>508</v>
      </c>
      <c r="O413" s="68" t="s">
        <v>222</v>
      </c>
      <c r="P413" s="68" t="s">
        <v>946</v>
      </c>
      <c r="Q413" s="59" t="s">
        <v>1235</v>
      </c>
      <c r="R413" s="68">
        <v>796</v>
      </c>
      <c r="S413" s="68" t="s">
        <v>511</v>
      </c>
      <c r="T413" s="68">
        <v>20</v>
      </c>
      <c r="U413" s="69">
        <v>6785</v>
      </c>
      <c r="V413" s="73">
        <v>135700</v>
      </c>
      <c r="W413" s="73">
        <v>151984</v>
      </c>
      <c r="X413" s="68"/>
      <c r="Y413" s="70">
        <v>2016</v>
      </c>
      <c r="Z413" s="59"/>
    </row>
    <row r="414" spans="3:26" s="44" customFormat="1" ht="180" customHeight="1" x14ac:dyDescent="0.25">
      <c r="C414" s="202" t="s">
        <v>1905</v>
      </c>
      <c r="D414" s="68" t="s">
        <v>501</v>
      </c>
      <c r="E414" s="68" t="s">
        <v>1858</v>
      </c>
      <c r="F414" s="68" t="s">
        <v>1855</v>
      </c>
      <c r="G414" s="68" t="s">
        <v>1859</v>
      </c>
      <c r="H414" s="68" t="s">
        <v>1860</v>
      </c>
      <c r="I414" s="89" t="s">
        <v>189</v>
      </c>
      <c r="J414" s="67">
        <v>0</v>
      </c>
      <c r="K414" s="59">
        <v>750000000</v>
      </c>
      <c r="L414" s="59" t="s">
        <v>506</v>
      </c>
      <c r="M414" s="253" t="s">
        <v>1842</v>
      </c>
      <c r="N414" s="68" t="s">
        <v>508</v>
      </c>
      <c r="O414" s="68" t="s">
        <v>222</v>
      </c>
      <c r="P414" s="68" t="s">
        <v>946</v>
      </c>
      <c r="Q414" s="59" t="s">
        <v>1235</v>
      </c>
      <c r="R414" s="68">
        <v>796</v>
      </c>
      <c r="S414" s="68" t="s">
        <v>511</v>
      </c>
      <c r="T414" s="68">
        <v>8</v>
      </c>
      <c r="U414" s="69">
        <v>4553</v>
      </c>
      <c r="V414" s="73">
        <v>36424</v>
      </c>
      <c r="W414" s="73">
        <v>40794.879999999997</v>
      </c>
      <c r="X414" s="68"/>
      <c r="Y414" s="70">
        <v>2016</v>
      </c>
      <c r="Z414" s="59"/>
    </row>
    <row r="415" spans="3:26" s="44" customFormat="1" ht="180" customHeight="1" x14ac:dyDescent="0.25">
      <c r="C415" s="202" t="s">
        <v>1906</v>
      </c>
      <c r="D415" s="68" t="s">
        <v>501</v>
      </c>
      <c r="E415" s="68" t="s">
        <v>1861</v>
      </c>
      <c r="F415" s="68" t="s">
        <v>1376</v>
      </c>
      <c r="G415" s="68" t="s">
        <v>1862</v>
      </c>
      <c r="H415" s="68" t="s">
        <v>1849</v>
      </c>
      <c r="I415" s="89" t="s">
        <v>189</v>
      </c>
      <c r="J415" s="67">
        <v>0</v>
      </c>
      <c r="K415" s="59">
        <v>750000000</v>
      </c>
      <c r="L415" s="59" t="s">
        <v>506</v>
      </c>
      <c r="M415" s="253" t="s">
        <v>1842</v>
      </c>
      <c r="N415" s="68" t="s">
        <v>508</v>
      </c>
      <c r="O415" s="68" t="s">
        <v>222</v>
      </c>
      <c r="P415" s="68" t="s">
        <v>946</v>
      </c>
      <c r="Q415" s="59" t="s">
        <v>1235</v>
      </c>
      <c r="R415" s="68">
        <v>796</v>
      </c>
      <c r="S415" s="68" t="s">
        <v>511</v>
      </c>
      <c r="T415" s="68">
        <v>2</v>
      </c>
      <c r="U415" s="69">
        <v>7767</v>
      </c>
      <c r="V415" s="73">
        <v>15534</v>
      </c>
      <c r="W415" s="73">
        <v>17398.080000000002</v>
      </c>
      <c r="X415" s="68"/>
      <c r="Y415" s="70">
        <v>2016</v>
      </c>
      <c r="Z415" s="59"/>
    </row>
    <row r="416" spans="3:26" s="44" customFormat="1" ht="180" customHeight="1" x14ac:dyDescent="0.25">
      <c r="C416" s="202" t="s">
        <v>1907</v>
      </c>
      <c r="D416" s="68" t="s">
        <v>501</v>
      </c>
      <c r="E416" s="68" t="s">
        <v>1863</v>
      </c>
      <c r="F416" s="68" t="s">
        <v>1864</v>
      </c>
      <c r="G416" s="68" t="s">
        <v>1865</v>
      </c>
      <c r="H416" s="68" t="s">
        <v>1849</v>
      </c>
      <c r="I416" s="89" t="s">
        <v>189</v>
      </c>
      <c r="J416" s="67">
        <v>0</v>
      </c>
      <c r="K416" s="59">
        <v>750000000</v>
      </c>
      <c r="L416" s="59" t="s">
        <v>506</v>
      </c>
      <c r="M416" s="253" t="s">
        <v>1842</v>
      </c>
      <c r="N416" s="68" t="s">
        <v>508</v>
      </c>
      <c r="O416" s="68" t="s">
        <v>222</v>
      </c>
      <c r="P416" s="68" t="s">
        <v>946</v>
      </c>
      <c r="Q416" s="59" t="s">
        <v>1235</v>
      </c>
      <c r="R416" s="68">
        <v>796</v>
      </c>
      <c r="S416" s="68" t="s">
        <v>511</v>
      </c>
      <c r="T416" s="68">
        <v>2</v>
      </c>
      <c r="U416" s="69">
        <v>4464</v>
      </c>
      <c r="V416" s="73">
        <v>8928</v>
      </c>
      <c r="W416" s="73">
        <v>9999.36</v>
      </c>
      <c r="X416" s="68"/>
      <c r="Y416" s="70">
        <v>2016</v>
      </c>
      <c r="Z416" s="59"/>
    </row>
    <row r="417" spans="3:26" s="44" customFormat="1" ht="180" customHeight="1" x14ac:dyDescent="0.25">
      <c r="C417" s="202" t="s">
        <v>1908</v>
      </c>
      <c r="D417" s="68" t="s">
        <v>501</v>
      </c>
      <c r="E417" s="68" t="s">
        <v>1866</v>
      </c>
      <c r="F417" s="68" t="s">
        <v>1867</v>
      </c>
      <c r="G417" s="68" t="s">
        <v>1868</v>
      </c>
      <c r="H417" s="68" t="s">
        <v>1849</v>
      </c>
      <c r="I417" s="89" t="s">
        <v>189</v>
      </c>
      <c r="J417" s="67">
        <v>0</v>
      </c>
      <c r="K417" s="59">
        <v>750000000</v>
      </c>
      <c r="L417" s="59" t="s">
        <v>506</v>
      </c>
      <c r="M417" s="253" t="s">
        <v>1842</v>
      </c>
      <c r="N417" s="68" t="s">
        <v>508</v>
      </c>
      <c r="O417" s="68" t="s">
        <v>222</v>
      </c>
      <c r="P417" s="68" t="s">
        <v>946</v>
      </c>
      <c r="Q417" s="59" t="s">
        <v>1235</v>
      </c>
      <c r="R417" s="68">
        <v>839</v>
      </c>
      <c r="S417" s="68" t="s">
        <v>1203</v>
      </c>
      <c r="T417" s="68">
        <v>8</v>
      </c>
      <c r="U417" s="69">
        <v>9285</v>
      </c>
      <c r="V417" s="73">
        <v>74280</v>
      </c>
      <c r="W417" s="73">
        <v>83193.600000000006</v>
      </c>
      <c r="X417" s="68"/>
      <c r="Y417" s="70">
        <v>2016</v>
      </c>
      <c r="Z417" s="59"/>
    </row>
    <row r="418" spans="3:26" s="44" customFormat="1" ht="180" customHeight="1" x14ac:dyDescent="0.25">
      <c r="C418" s="202" t="s">
        <v>1909</v>
      </c>
      <c r="D418" s="68" t="s">
        <v>501</v>
      </c>
      <c r="E418" s="68" t="s">
        <v>1869</v>
      </c>
      <c r="F418" s="68" t="s">
        <v>1870</v>
      </c>
      <c r="G418" s="68" t="s">
        <v>1871</v>
      </c>
      <c r="H418" s="68" t="s">
        <v>1872</v>
      </c>
      <c r="I418" s="89" t="s">
        <v>189</v>
      </c>
      <c r="J418" s="67">
        <v>0</v>
      </c>
      <c r="K418" s="59">
        <v>750000000</v>
      </c>
      <c r="L418" s="59" t="s">
        <v>506</v>
      </c>
      <c r="M418" s="253" t="s">
        <v>1842</v>
      </c>
      <c r="N418" s="68" t="s">
        <v>508</v>
      </c>
      <c r="O418" s="68" t="s">
        <v>222</v>
      </c>
      <c r="P418" s="68" t="s">
        <v>946</v>
      </c>
      <c r="Q418" s="59" t="s">
        <v>1235</v>
      </c>
      <c r="R418" s="68">
        <v>796</v>
      </c>
      <c r="S418" s="68" t="s">
        <v>511</v>
      </c>
      <c r="T418" s="68">
        <v>8</v>
      </c>
      <c r="U418" s="69">
        <v>7946</v>
      </c>
      <c r="V418" s="73">
        <v>63568</v>
      </c>
      <c r="W418" s="73">
        <v>71196.160000000003</v>
      </c>
      <c r="X418" s="68"/>
      <c r="Y418" s="70">
        <v>2016</v>
      </c>
      <c r="Z418" s="59"/>
    </row>
    <row r="419" spans="3:26" s="44" customFormat="1" ht="180" customHeight="1" x14ac:dyDescent="0.25">
      <c r="C419" s="202" t="s">
        <v>1910</v>
      </c>
      <c r="D419" s="68" t="s">
        <v>501</v>
      </c>
      <c r="E419" s="68" t="s">
        <v>1873</v>
      </c>
      <c r="F419" s="68" t="s">
        <v>1874</v>
      </c>
      <c r="G419" s="68" t="s">
        <v>1875</v>
      </c>
      <c r="H419" s="68" t="s">
        <v>1876</v>
      </c>
      <c r="I419" s="89" t="s">
        <v>189</v>
      </c>
      <c r="J419" s="67">
        <v>0</v>
      </c>
      <c r="K419" s="59">
        <v>750000000</v>
      </c>
      <c r="L419" s="59" t="s">
        <v>506</v>
      </c>
      <c r="M419" s="253" t="s">
        <v>1842</v>
      </c>
      <c r="N419" s="68" t="s">
        <v>508</v>
      </c>
      <c r="O419" s="68" t="s">
        <v>222</v>
      </c>
      <c r="P419" s="68" t="s">
        <v>946</v>
      </c>
      <c r="Q419" s="59" t="s">
        <v>1235</v>
      </c>
      <c r="R419" s="68">
        <v>796</v>
      </c>
      <c r="S419" s="68" t="s">
        <v>511</v>
      </c>
      <c r="T419" s="68">
        <v>10</v>
      </c>
      <c r="U419" s="69">
        <v>5714</v>
      </c>
      <c r="V419" s="73">
        <v>57140</v>
      </c>
      <c r="W419" s="73">
        <v>63996.800000000003</v>
      </c>
      <c r="X419" s="68"/>
      <c r="Y419" s="70">
        <v>2016</v>
      </c>
      <c r="Z419" s="59"/>
    </row>
    <row r="420" spans="3:26" s="44" customFormat="1" ht="180" customHeight="1" x14ac:dyDescent="0.25">
      <c r="C420" s="202" t="s">
        <v>1911</v>
      </c>
      <c r="D420" s="68" t="s">
        <v>501</v>
      </c>
      <c r="E420" s="68" t="s">
        <v>1877</v>
      </c>
      <c r="F420" s="68" t="s">
        <v>1874</v>
      </c>
      <c r="G420" s="68" t="s">
        <v>1878</v>
      </c>
      <c r="H420" s="68" t="s">
        <v>1879</v>
      </c>
      <c r="I420" s="89" t="s">
        <v>189</v>
      </c>
      <c r="J420" s="67">
        <v>0</v>
      </c>
      <c r="K420" s="59">
        <v>750000000</v>
      </c>
      <c r="L420" s="59" t="s">
        <v>506</v>
      </c>
      <c r="M420" s="253" t="s">
        <v>1842</v>
      </c>
      <c r="N420" s="68" t="s">
        <v>508</v>
      </c>
      <c r="O420" s="68" t="s">
        <v>222</v>
      </c>
      <c r="P420" s="68" t="s">
        <v>946</v>
      </c>
      <c r="Q420" s="59" t="s">
        <v>1235</v>
      </c>
      <c r="R420" s="68">
        <v>796</v>
      </c>
      <c r="S420" s="68" t="s">
        <v>511</v>
      </c>
      <c r="T420" s="68">
        <v>10</v>
      </c>
      <c r="U420" s="69">
        <v>17187</v>
      </c>
      <c r="V420" s="73">
        <v>171870</v>
      </c>
      <c r="W420" s="73">
        <v>192494.4</v>
      </c>
      <c r="X420" s="68"/>
      <c r="Y420" s="70">
        <v>2016</v>
      </c>
      <c r="Z420" s="59"/>
    </row>
    <row r="421" spans="3:26" s="44" customFormat="1" ht="180" customHeight="1" x14ac:dyDescent="0.25">
      <c r="C421" s="202" t="s">
        <v>1912</v>
      </c>
      <c r="D421" s="68" t="s">
        <v>501</v>
      </c>
      <c r="E421" s="68" t="s">
        <v>1880</v>
      </c>
      <c r="F421" s="68" t="s">
        <v>1881</v>
      </c>
      <c r="G421" s="68" t="s">
        <v>1882</v>
      </c>
      <c r="H421" s="68" t="s">
        <v>1883</v>
      </c>
      <c r="I421" s="89" t="s">
        <v>189</v>
      </c>
      <c r="J421" s="67">
        <v>0</v>
      </c>
      <c r="K421" s="59">
        <v>750000000</v>
      </c>
      <c r="L421" s="59" t="s">
        <v>506</v>
      </c>
      <c r="M421" s="253" t="s">
        <v>1842</v>
      </c>
      <c r="N421" s="68" t="s">
        <v>508</v>
      </c>
      <c r="O421" s="68" t="s">
        <v>222</v>
      </c>
      <c r="P421" s="68" t="s">
        <v>946</v>
      </c>
      <c r="Q421" s="59" t="s">
        <v>1235</v>
      </c>
      <c r="R421" s="68">
        <v>796</v>
      </c>
      <c r="S421" s="68" t="s">
        <v>511</v>
      </c>
      <c r="T421" s="68">
        <v>2</v>
      </c>
      <c r="U421" s="69">
        <v>22767</v>
      </c>
      <c r="V421" s="73">
        <v>45534</v>
      </c>
      <c r="W421" s="73">
        <v>50998.080000000002</v>
      </c>
      <c r="X421" s="68"/>
      <c r="Y421" s="70">
        <v>2016</v>
      </c>
      <c r="Z421" s="59"/>
    </row>
    <row r="422" spans="3:26" s="44" customFormat="1" ht="180" customHeight="1" x14ac:dyDescent="0.25">
      <c r="C422" s="202" t="s">
        <v>1913</v>
      </c>
      <c r="D422" s="68" t="s">
        <v>501</v>
      </c>
      <c r="E422" s="68" t="s">
        <v>1884</v>
      </c>
      <c r="F422" s="68" t="s">
        <v>1885</v>
      </c>
      <c r="G422" s="68" t="s">
        <v>1886</v>
      </c>
      <c r="H422" s="68" t="s">
        <v>1849</v>
      </c>
      <c r="I422" s="89" t="s">
        <v>189</v>
      </c>
      <c r="J422" s="67">
        <v>0</v>
      </c>
      <c r="K422" s="59">
        <v>750000000</v>
      </c>
      <c r="L422" s="59" t="s">
        <v>506</v>
      </c>
      <c r="M422" s="253" t="s">
        <v>1842</v>
      </c>
      <c r="N422" s="68" t="s">
        <v>508</v>
      </c>
      <c r="O422" s="68" t="s">
        <v>222</v>
      </c>
      <c r="P422" s="68" t="s">
        <v>946</v>
      </c>
      <c r="Q422" s="59" t="s">
        <v>1235</v>
      </c>
      <c r="R422" s="68">
        <v>796</v>
      </c>
      <c r="S422" s="68" t="s">
        <v>511</v>
      </c>
      <c r="T422" s="68">
        <v>40</v>
      </c>
      <c r="U422" s="69">
        <v>714</v>
      </c>
      <c r="V422" s="73">
        <v>28560</v>
      </c>
      <c r="W422" s="73">
        <v>31987.200000000001</v>
      </c>
      <c r="X422" s="68"/>
      <c r="Y422" s="70">
        <v>2016</v>
      </c>
      <c r="Z422" s="59"/>
    </row>
    <row r="423" spans="3:26" s="44" customFormat="1" ht="180" customHeight="1" x14ac:dyDescent="0.25">
      <c r="C423" s="202" t="s">
        <v>1914</v>
      </c>
      <c r="D423" s="68" t="s">
        <v>501</v>
      </c>
      <c r="E423" s="68" t="s">
        <v>1887</v>
      </c>
      <c r="F423" s="68" t="s">
        <v>1888</v>
      </c>
      <c r="G423" s="68" t="s">
        <v>1889</v>
      </c>
      <c r="H423" s="68" t="s">
        <v>1849</v>
      </c>
      <c r="I423" s="89" t="s">
        <v>189</v>
      </c>
      <c r="J423" s="67">
        <v>0</v>
      </c>
      <c r="K423" s="59">
        <v>750000000</v>
      </c>
      <c r="L423" s="59" t="s">
        <v>506</v>
      </c>
      <c r="M423" s="253" t="s">
        <v>1842</v>
      </c>
      <c r="N423" s="68" t="s">
        <v>508</v>
      </c>
      <c r="O423" s="68" t="s">
        <v>222</v>
      </c>
      <c r="P423" s="68" t="s">
        <v>946</v>
      </c>
      <c r="Q423" s="59" t="s">
        <v>1235</v>
      </c>
      <c r="R423" s="68">
        <v>796</v>
      </c>
      <c r="S423" s="68" t="s">
        <v>511</v>
      </c>
      <c r="T423" s="68">
        <v>40</v>
      </c>
      <c r="U423" s="69">
        <v>4375</v>
      </c>
      <c r="V423" s="73">
        <v>175000</v>
      </c>
      <c r="W423" s="73">
        <v>196000</v>
      </c>
      <c r="X423" s="68"/>
      <c r="Y423" s="70">
        <v>2016</v>
      </c>
      <c r="Z423" s="59"/>
    </row>
    <row r="424" spans="3:26" s="44" customFormat="1" ht="180" customHeight="1" x14ac:dyDescent="0.25">
      <c r="C424" s="202" t="s">
        <v>1915</v>
      </c>
      <c r="D424" s="68" t="s">
        <v>501</v>
      </c>
      <c r="E424" s="68" t="s">
        <v>1890</v>
      </c>
      <c r="F424" s="68" t="s">
        <v>1891</v>
      </c>
      <c r="G424" s="68" t="s">
        <v>1892</v>
      </c>
      <c r="H424" s="68" t="s">
        <v>1849</v>
      </c>
      <c r="I424" s="89" t="s">
        <v>189</v>
      </c>
      <c r="J424" s="67">
        <v>0</v>
      </c>
      <c r="K424" s="59">
        <v>750000000</v>
      </c>
      <c r="L424" s="59" t="s">
        <v>506</v>
      </c>
      <c r="M424" s="253" t="s">
        <v>1842</v>
      </c>
      <c r="N424" s="68" t="s">
        <v>508</v>
      </c>
      <c r="O424" s="68" t="s">
        <v>222</v>
      </c>
      <c r="P424" s="68" t="s">
        <v>946</v>
      </c>
      <c r="Q424" s="59" t="s">
        <v>1235</v>
      </c>
      <c r="R424" s="68">
        <v>796</v>
      </c>
      <c r="S424" s="68" t="s">
        <v>511</v>
      </c>
      <c r="T424" s="68">
        <v>40</v>
      </c>
      <c r="U424" s="69">
        <v>8026</v>
      </c>
      <c r="V424" s="73">
        <v>321040</v>
      </c>
      <c r="W424" s="73">
        <v>359564.79999999999</v>
      </c>
      <c r="X424" s="68"/>
      <c r="Y424" s="70">
        <v>2016</v>
      </c>
      <c r="Z424" s="59"/>
    </row>
    <row r="425" spans="3:26" s="44" customFormat="1" ht="180" customHeight="1" x14ac:dyDescent="0.25">
      <c r="C425" s="202" t="s">
        <v>1916</v>
      </c>
      <c r="D425" s="68" t="s">
        <v>501</v>
      </c>
      <c r="E425" s="68" t="s">
        <v>1893</v>
      </c>
      <c r="F425" s="68" t="s">
        <v>1894</v>
      </c>
      <c r="G425" s="68" t="s">
        <v>1895</v>
      </c>
      <c r="H425" s="68" t="s">
        <v>1849</v>
      </c>
      <c r="I425" s="89" t="s">
        <v>189</v>
      </c>
      <c r="J425" s="67">
        <v>0</v>
      </c>
      <c r="K425" s="59">
        <v>750000000</v>
      </c>
      <c r="L425" s="59" t="s">
        <v>506</v>
      </c>
      <c r="M425" s="253" t="s">
        <v>1842</v>
      </c>
      <c r="N425" s="68" t="s">
        <v>508</v>
      </c>
      <c r="O425" s="68" t="s">
        <v>222</v>
      </c>
      <c r="P425" s="68" t="s">
        <v>946</v>
      </c>
      <c r="Q425" s="59" t="s">
        <v>1235</v>
      </c>
      <c r="R425" s="68">
        <v>796</v>
      </c>
      <c r="S425" s="68" t="s">
        <v>511</v>
      </c>
      <c r="T425" s="68">
        <v>40</v>
      </c>
      <c r="U425" s="69">
        <v>5267</v>
      </c>
      <c r="V425" s="73">
        <v>210680</v>
      </c>
      <c r="W425" s="73">
        <v>235961.60000000001</v>
      </c>
      <c r="X425" s="68"/>
      <c r="Y425" s="70">
        <v>2016</v>
      </c>
      <c r="Z425" s="59"/>
    </row>
    <row r="426" spans="3:26" s="44" customFormat="1" ht="180" customHeight="1" x14ac:dyDescent="0.25">
      <c r="C426" s="202" t="s">
        <v>1917</v>
      </c>
      <c r="D426" s="68" t="s">
        <v>501</v>
      </c>
      <c r="E426" s="68" t="s">
        <v>1896</v>
      </c>
      <c r="F426" s="68" t="s">
        <v>1897</v>
      </c>
      <c r="G426" s="68" t="s">
        <v>1898</v>
      </c>
      <c r="H426" s="68" t="s">
        <v>1849</v>
      </c>
      <c r="I426" s="89" t="s">
        <v>189</v>
      </c>
      <c r="J426" s="67">
        <v>0</v>
      </c>
      <c r="K426" s="59">
        <v>750000000</v>
      </c>
      <c r="L426" s="59" t="s">
        <v>506</v>
      </c>
      <c r="M426" s="253" t="s">
        <v>1842</v>
      </c>
      <c r="N426" s="68" t="s">
        <v>508</v>
      </c>
      <c r="O426" s="68" t="s">
        <v>222</v>
      </c>
      <c r="P426" s="68" t="s">
        <v>946</v>
      </c>
      <c r="Q426" s="59" t="s">
        <v>1235</v>
      </c>
      <c r="R426" s="68">
        <v>796</v>
      </c>
      <c r="S426" s="68" t="s">
        <v>511</v>
      </c>
      <c r="T426" s="68">
        <v>40</v>
      </c>
      <c r="U426" s="69">
        <v>89</v>
      </c>
      <c r="V426" s="73">
        <v>3560</v>
      </c>
      <c r="W426" s="73">
        <v>3987.2</v>
      </c>
      <c r="X426" s="68"/>
      <c r="Y426" s="70">
        <v>2016</v>
      </c>
      <c r="Z426" s="59"/>
    </row>
    <row r="427" spans="3:26" s="44" customFormat="1" ht="180" customHeight="1" x14ac:dyDescent="0.25">
      <c r="C427" s="202" t="s">
        <v>1918</v>
      </c>
      <c r="D427" s="68" t="s">
        <v>501</v>
      </c>
      <c r="E427" s="68" t="s">
        <v>1899</v>
      </c>
      <c r="F427" s="68" t="s">
        <v>1900</v>
      </c>
      <c r="G427" s="68" t="s">
        <v>1901</v>
      </c>
      <c r="H427" s="68" t="s">
        <v>1849</v>
      </c>
      <c r="I427" s="89" t="s">
        <v>189</v>
      </c>
      <c r="J427" s="67">
        <v>0</v>
      </c>
      <c r="K427" s="59">
        <v>750000000</v>
      </c>
      <c r="L427" s="59" t="s">
        <v>506</v>
      </c>
      <c r="M427" s="253" t="s">
        <v>1842</v>
      </c>
      <c r="N427" s="68" t="s">
        <v>508</v>
      </c>
      <c r="O427" s="68" t="s">
        <v>222</v>
      </c>
      <c r="P427" s="68" t="s">
        <v>946</v>
      </c>
      <c r="Q427" s="59" t="s">
        <v>1235</v>
      </c>
      <c r="R427" s="68">
        <v>796</v>
      </c>
      <c r="S427" s="68" t="s">
        <v>511</v>
      </c>
      <c r="T427" s="68">
        <v>6</v>
      </c>
      <c r="U427" s="69">
        <v>9821</v>
      </c>
      <c r="V427" s="73">
        <v>58926</v>
      </c>
      <c r="W427" s="73">
        <v>65997.119999999995</v>
      </c>
      <c r="X427" s="68"/>
      <c r="Y427" s="70">
        <v>2016</v>
      </c>
      <c r="Z427" s="59"/>
    </row>
    <row r="428" spans="3:26" s="44" customFormat="1" ht="180" customHeight="1" x14ac:dyDescent="0.25">
      <c r="C428" s="202" t="s">
        <v>2022</v>
      </c>
      <c r="D428" s="45" t="s">
        <v>172</v>
      </c>
      <c r="E428" s="213" t="s">
        <v>1965</v>
      </c>
      <c r="F428" s="213" t="s">
        <v>1966</v>
      </c>
      <c r="G428" s="213" t="s">
        <v>1967</v>
      </c>
      <c r="H428" s="273" t="s">
        <v>1968</v>
      </c>
      <c r="I428" s="50" t="s">
        <v>201</v>
      </c>
      <c r="J428" s="51">
        <v>0</v>
      </c>
      <c r="K428" s="337">
        <v>750000000</v>
      </c>
      <c r="L428" s="51" t="s">
        <v>989</v>
      </c>
      <c r="M428" s="50" t="s">
        <v>1937</v>
      </c>
      <c r="N428" s="45" t="s">
        <v>1969</v>
      </c>
      <c r="O428" s="45" t="s">
        <v>222</v>
      </c>
      <c r="P428" s="50" t="s">
        <v>1752</v>
      </c>
      <c r="Q428" s="45" t="s">
        <v>452</v>
      </c>
      <c r="R428" s="45">
        <v>796</v>
      </c>
      <c r="S428" s="217" t="s">
        <v>511</v>
      </c>
      <c r="T428" s="213">
        <v>1</v>
      </c>
      <c r="U428" s="218">
        <v>186357</v>
      </c>
      <c r="V428" s="218">
        <f t="shared" ref="V428:V447" si="16">U428*T428</f>
        <v>186357</v>
      </c>
      <c r="W428" s="218">
        <f t="shared" ref="W428:W447" si="17">V428*1.12</f>
        <v>208719.84000000003</v>
      </c>
      <c r="X428" s="217"/>
      <c r="Y428" s="219">
        <v>2016</v>
      </c>
      <c r="Z428" s="360"/>
    </row>
    <row r="429" spans="3:26" s="44" customFormat="1" ht="180" customHeight="1" x14ac:dyDescent="0.25">
      <c r="C429" s="202" t="s">
        <v>2023</v>
      </c>
      <c r="D429" s="45" t="s">
        <v>172</v>
      </c>
      <c r="E429" s="213" t="s">
        <v>1970</v>
      </c>
      <c r="F429" s="213" t="s">
        <v>1971</v>
      </c>
      <c r="G429" s="213" t="s">
        <v>1972</v>
      </c>
      <c r="H429" s="273" t="s">
        <v>1973</v>
      </c>
      <c r="I429" s="50" t="s">
        <v>201</v>
      </c>
      <c r="J429" s="51">
        <v>0</v>
      </c>
      <c r="K429" s="337">
        <v>750000000</v>
      </c>
      <c r="L429" s="51" t="s">
        <v>989</v>
      </c>
      <c r="M429" s="50" t="s">
        <v>1937</v>
      </c>
      <c r="N429" s="45" t="s">
        <v>1969</v>
      </c>
      <c r="O429" s="45" t="s">
        <v>222</v>
      </c>
      <c r="P429" s="50" t="s">
        <v>1752</v>
      </c>
      <c r="Q429" s="45" t="s">
        <v>452</v>
      </c>
      <c r="R429" s="45">
        <v>796</v>
      </c>
      <c r="S429" s="217" t="s">
        <v>511</v>
      </c>
      <c r="T429" s="213">
        <v>1</v>
      </c>
      <c r="U429" s="218">
        <v>982937</v>
      </c>
      <c r="V429" s="218">
        <f t="shared" si="16"/>
        <v>982937</v>
      </c>
      <c r="W429" s="218">
        <f t="shared" si="17"/>
        <v>1100889.4400000002</v>
      </c>
      <c r="X429" s="217"/>
      <c r="Y429" s="219">
        <v>2016</v>
      </c>
      <c r="Z429" s="360"/>
    </row>
    <row r="430" spans="3:26" s="44" customFormat="1" ht="180" customHeight="1" x14ac:dyDescent="0.25">
      <c r="C430" s="202" t="s">
        <v>2024</v>
      </c>
      <c r="D430" s="45" t="s">
        <v>172</v>
      </c>
      <c r="E430" s="213" t="s">
        <v>1974</v>
      </c>
      <c r="F430" s="213" t="s">
        <v>1975</v>
      </c>
      <c r="G430" s="213" t="s">
        <v>1976</v>
      </c>
      <c r="H430" s="273" t="s">
        <v>2021</v>
      </c>
      <c r="I430" s="50" t="s">
        <v>201</v>
      </c>
      <c r="J430" s="51">
        <v>0</v>
      </c>
      <c r="K430" s="337">
        <v>750000000</v>
      </c>
      <c r="L430" s="51" t="s">
        <v>989</v>
      </c>
      <c r="M430" s="50" t="s">
        <v>1937</v>
      </c>
      <c r="N430" s="45" t="s">
        <v>1969</v>
      </c>
      <c r="O430" s="45" t="s">
        <v>222</v>
      </c>
      <c r="P430" s="50" t="s">
        <v>1752</v>
      </c>
      <c r="Q430" s="45" t="s">
        <v>452</v>
      </c>
      <c r="R430" s="45">
        <v>796</v>
      </c>
      <c r="S430" s="217" t="s">
        <v>511</v>
      </c>
      <c r="T430" s="213">
        <v>3</v>
      </c>
      <c r="U430" s="218">
        <v>44669</v>
      </c>
      <c r="V430" s="218">
        <f t="shared" si="16"/>
        <v>134007</v>
      </c>
      <c r="W430" s="218">
        <f>V430*1.12</f>
        <v>150087.84000000003</v>
      </c>
      <c r="X430" s="217"/>
      <c r="Y430" s="219">
        <v>2016</v>
      </c>
      <c r="Z430" s="360"/>
    </row>
    <row r="431" spans="3:26" s="44" customFormat="1" ht="180" customHeight="1" x14ac:dyDescent="0.25">
      <c r="C431" s="202" t="s">
        <v>2025</v>
      </c>
      <c r="D431" s="45" t="s">
        <v>172</v>
      </c>
      <c r="E431" s="213" t="s">
        <v>1977</v>
      </c>
      <c r="F431" s="213" t="s">
        <v>1975</v>
      </c>
      <c r="G431" s="213" t="s">
        <v>1978</v>
      </c>
      <c r="H431" s="273" t="s">
        <v>1979</v>
      </c>
      <c r="I431" s="50" t="s">
        <v>201</v>
      </c>
      <c r="J431" s="51">
        <v>0</v>
      </c>
      <c r="K431" s="337">
        <v>750000000</v>
      </c>
      <c r="L431" s="51" t="s">
        <v>989</v>
      </c>
      <c r="M431" s="50" t="s">
        <v>1937</v>
      </c>
      <c r="N431" s="45" t="s">
        <v>1969</v>
      </c>
      <c r="O431" s="45" t="s">
        <v>222</v>
      </c>
      <c r="P431" s="50" t="s">
        <v>1752</v>
      </c>
      <c r="Q431" s="45" t="s">
        <v>452</v>
      </c>
      <c r="R431" s="45">
        <v>796</v>
      </c>
      <c r="S431" s="217" t="s">
        <v>511</v>
      </c>
      <c r="T431" s="213">
        <v>3</v>
      </c>
      <c r="U431" s="218">
        <v>44669</v>
      </c>
      <c r="V431" s="218">
        <f t="shared" si="16"/>
        <v>134007</v>
      </c>
      <c r="W431" s="218">
        <f t="shared" si="17"/>
        <v>150087.84000000003</v>
      </c>
      <c r="X431" s="217"/>
      <c r="Y431" s="219">
        <v>2016</v>
      </c>
      <c r="Z431" s="360"/>
    </row>
    <row r="432" spans="3:26" s="44" customFormat="1" ht="180" customHeight="1" x14ac:dyDescent="0.25">
      <c r="C432" s="202" t="s">
        <v>2026</v>
      </c>
      <c r="D432" s="45" t="s">
        <v>172</v>
      </c>
      <c r="E432" s="213" t="s">
        <v>1980</v>
      </c>
      <c r="F432" s="213" t="s">
        <v>1975</v>
      </c>
      <c r="G432" s="213" t="s">
        <v>1981</v>
      </c>
      <c r="H432" s="273" t="s">
        <v>1979</v>
      </c>
      <c r="I432" s="50" t="s">
        <v>201</v>
      </c>
      <c r="J432" s="51">
        <v>0</v>
      </c>
      <c r="K432" s="337">
        <v>750000000</v>
      </c>
      <c r="L432" s="51" t="s">
        <v>989</v>
      </c>
      <c r="M432" s="50" t="s">
        <v>1937</v>
      </c>
      <c r="N432" s="45" t="s">
        <v>1969</v>
      </c>
      <c r="O432" s="45" t="s">
        <v>222</v>
      </c>
      <c r="P432" s="50" t="s">
        <v>1752</v>
      </c>
      <c r="Q432" s="45" t="s">
        <v>452</v>
      </c>
      <c r="R432" s="45">
        <v>796</v>
      </c>
      <c r="S432" s="217" t="s">
        <v>511</v>
      </c>
      <c r="T432" s="213">
        <v>3</v>
      </c>
      <c r="U432" s="218">
        <v>44669</v>
      </c>
      <c r="V432" s="218">
        <f t="shared" si="16"/>
        <v>134007</v>
      </c>
      <c r="W432" s="218">
        <f t="shared" si="17"/>
        <v>150087.84000000003</v>
      </c>
      <c r="X432" s="217"/>
      <c r="Y432" s="219">
        <v>2016</v>
      </c>
      <c r="Z432" s="360"/>
    </row>
    <row r="433" spans="3:26" s="44" customFormat="1" ht="180" customHeight="1" x14ac:dyDescent="0.25">
      <c r="C433" s="202" t="s">
        <v>2027</v>
      </c>
      <c r="D433" s="45" t="s">
        <v>172</v>
      </c>
      <c r="E433" s="213" t="s">
        <v>1982</v>
      </c>
      <c r="F433" s="213" t="s">
        <v>1971</v>
      </c>
      <c r="G433" s="213" t="s">
        <v>1983</v>
      </c>
      <c r="H433" s="273" t="s">
        <v>1984</v>
      </c>
      <c r="I433" s="50" t="s">
        <v>201</v>
      </c>
      <c r="J433" s="51">
        <v>0</v>
      </c>
      <c r="K433" s="337">
        <v>750000000</v>
      </c>
      <c r="L433" s="51" t="s">
        <v>989</v>
      </c>
      <c r="M433" s="50" t="s">
        <v>1937</v>
      </c>
      <c r="N433" s="45" t="s">
        <v>1969</v>
      </c>
      <c r="O433" s="45" t="s">
        <v>222</v>
      </c>
      <c r="P433" s="50" t="s">
        <v>1752</v>
      </c>
      <c r="Q433" s="45" t="s">
        <v>452</v>
      </c>
      <c r="R433" s="45">
        <v>796</v>
      </c>
      <c r="S433" s="217" t="s">
        <v>511</v>
      </c>
      <c r="T433" s="213">
        <v>1</v>
      </c>
      <c r="U433" s="218">
        <v>62321</v>
      </c>
      <c r="V433" s="218">
        <f t="shared" si="16"/>
        <v>62321</v>
      </c>
      <c r="W433" s="218">
        <f t="shared" si="17"/>
        <v>69799.520000000004</v>
      </c>
      <c r="X433" s="217"/>
      <c r="Y433" s="219">
        <v>2016</v>
      </c>
      <c r="Z433" s="360"/>
    </row>
    <row r="434" spans="3:26" s="44" customFormat="1" ht="180" customHeight="1" x14ac:dyDescent="0.25">
      <c r="C434" s="202" t="s">
        <v>2028</v>
      </c>
      <c r="D434" s="45" t="s">
        <v>172</v>
      </c>
      <c r="E434" s="213" t="s">
        <v>1985</v>
      </c>
      <c r="F434" s="213" t="s">
        <v>1975</v>
      </c>
      <c r="G434" s="213" t="s">
        <v>1986</v>
      </c>
      <c r="H434" s="273" t="s">
        <v>1987</v>
      </c>
      <c r="I434" s="50" t="s">
        <v>201</v>
      </c>
      <c r="J434" s="51">
        <v>0</v>
      </c>
      <c r="K434" s="337">
        <v>750000000</v>
      </c>
      <c r="L434" s="51" t="s">
        <v>989</v>
      </c>
      <c r="M434" s="50" t="s">
        <v>1937</v>
      </c>
      <c r="N434" s="45" t="s">
        <v>1969</v>
      </c>
      <c r="O434" s="45" t="s">
        <v>222</v>
      </c>
      <c r="P434" s="50" t="s">
        <v>1752</v>
      </c>
      <c r="Q434" s="45" t="s">
        <v>452</v>
      </c>
      <c r="R434" s="45">
        <v>796</v>
      </c>
      <c r="S434" s="217" t="s">
        <v>511</v>
      </c>
      <c r="T434" s="213">
        <v>1</v>
      </c>
      <c r="U434" s="218">
        <v>68071</v>
      </c>
      <c r="V434" s="218">
        <f t="shared" si="16"/>
        <v>68071</v>
      </c>
      <c r="W434" s="218">
        <f t="shared" si="17"/>
        <v>76239.520000000004</v>
      </c>
      <c r="X434" s="217"/>
      <c r="Y434" s="219">
        <v>2016</v>
      </c>
      <c r="Z434" s="360"/>
    </row>
    <row r="435" spans="3:26" s="44" customFormat="1" ht="180" customHeight="1" x14ac:dyDescent="0.2">
      <c r="C435" s="202" t="s">
        <v>2029</v>
      </c>
      <c r="D435" s="45" t="s">
        <v>172</v>
      </c>
      <c r="E435" s="213" t="s">
        <v>1988</v>
      </c>
      <c r="F435" s="213" t="s">
        <v>1989</v>
      </c>
      <c r="G435" s="213" t="s">
        <v>1990</v>
      </c>
      <c r="H435" s="273" t="s">
        <v>2279</v>
      </c>
      <c r="I435" s="50" t="s">
        <v>201</v>
      </c>
      <c r="J435" s="51">
        <v>0</v>
      </c>
      <c r="K435" s="337">
        <v>750000000</v>
      </c>
      <c r="L435" s="51" t="s">
        <v>989</v>
      </c>
      <c r="M435" s="50" t="s">
        <v>2280</v>
      </c>
      <c r="N435" s="45" t="s">
        <v>1969</v>
      </c>
      <c r="O435" s="45" t="s">
        <v>222</v>
      </c>
      <c r="P435" s="50" t="s">
        <v>1752</v>
      </c>
      <c r="Q435" s="45" t="s">
        <v>452</v>
      </c>
      <c r="R435" s="45">
        <v>796</v>
      </c>
      <c r="S435" s="217" t="s">
        <v>511</v>
      </c>
      <c r="T435" s="213">
        <v>4</v>
      </c>
      <c r="U435" s="218">
        <v>1741071</v>
      </c>
      <c r="V435" s="218">
        <v>0</v>
      </c>
      <c r="W435" s="218">
        <f>V435*1.12</f>
        <v>0</v>
      </c>
      <c r="X435" s="408"/>
      <c r="Y435" s="219">
        <v>2016</v>
      </c>
      <c r="Z435" s="409" t="s">
        <v>2281</v>
      </c>
    </row>
    <row r="436" spans="3:26" s="44" customFormat="1" ht="180" customHeight="1" x14ac:dyDescent="0.2">
      <c r="C436" s="202" t="s">
        <v>2285</v>
      </c>
      <c r="D436" s="45" t="s">
        <v>172</v>
      </c>
      <c r="E436" s="213" t="s">
        <v>2282</v>
      </c>
      <c r="F436" s="213" t="s">
        <v>1989</v>
      </c>
      <c r="G436" s="213" t="s">
        <v>2283</v>
      </c>
      <c r="H436" s="273" t="s">
        <v>2284</v>
      </c>
      <c r="I436" s="50" t="s">
        <v>201</v>
      </c>
      <c r="J436" s="51">
        <v>0</v>
      </c>
      <c r="K436" s="337">
        <v>750000000</v>
      </c>
      <c r="L436" s="51" t="s">
        <v>989</v>
      </c>
      <c r="M436" s="50" t="s">
        <v>1842</v>
      </c>
      <c r="N436" s="45" t="s">
        <v>1969</v>
      </c>
      <c r="O436" s="45" t="s">
        <v>222</v>
      </c>
      <c r="P436" s="50" t="s">
        <v>1752</v>
      </c>
      <c r="Q436" s="45" t="s">
        <v>452</v>
      </c>
      <c r="R436" s="45">
        <v>796</v>
      </c>
      <c r="S436" s="217" t="s">
        <v>511</v>
      </c>
      <c r="T436" s="213">
        <v>4</v>
      </c>
      <c r="U436" s="218">
        <v>1741071</v>
      </c>
      <c r="V436" s="218">
        <f>U436*T436</f>
        <v>6964284</v>
      </c>
      <c r="W436" s="218">
        <f>V436*1.12</f>
        <v>7799998.080000001</v>
      </c>
      <c r="X436" s="87"/>
      <c r="Y436" s="219">
        <v>2016</v>
      </c>
      <c r="Z436" s="87"/>
    </row>
    <row r="437" spans="3:26" s="44" customFormat="1" ht="180" customHeight="1" x14ac:dyDescent="0.2">
      <c r="C437" s="202" t="s">
        <v>2030</v>
      </c>
      <c r="D437" s="45" t="s">
        <v>172</v>
      </c>
      <c r="E437" s="213" t="s">
        <v>1991</v>
      </c>
      <c r="F437" s="213" t="s">
        <v>1992</v>
      </c>
      <c r="G437" s="213" t="s">
        <v>1993</v>
      </c>
      <c r="H437" s="273" t="s">
        <v>1994</v>
      </c>
      <c r="I437" s="50" t="s">
        <v>201</v>
      </c>
      <c r="J437" s="51">
        <v>0</v>
      </c>
      <c r="K437" s="337">
        <v>750000000</v>
      </c>
      <c r="L437" s="51" t="s">
        <v>989</v>
      </c>
      <c r="M437" s="50" t="s">
        <v>1937</v>
      </c>
      <c r="N437" s="45" t="s">
        <v>1969</v>
      </c>
      <c r="O437" s="45" t="s">
        <v>222</v>
      </c>
      <c r="P437" s="50" t="s">
        <v>1752</v>
      </c>
      <c r="Q437" s="45" t="s">
        <v>452</v>
      </c>
      <c r="R437" s="45">
        <v>796</v>
      </c>
      <c r="S437" s="217" t="s">
        <v>511</v>
      </c>
      <c r="T437" s="213">
        <v>4</v>
      </c>
      <c r="U437" s="218">
        <v>736607</v>
      </c>
      <c r="V437" s="218">
        <f t="shared" si="16"/>
        <v>2946428</v>
      </c>
      <c r="W437" s="218">
        <f t="shared" si="17"/>
        <v>3299999.3600000003</v>
      </c>
      <c r="X437" s="75"/>
      <c r="Y437" s="219">
        <v>2016</v>
      </c>
      <c r="Z437" s="359"/>
    </row>
    <row r="438" spans="3:26" s="44" customFormat="1" ht="180" customHeight="1" x14ac:dyDescent="0.2">
      <c r="C438" s="202" t="s">
        <v>2031</v>
      </c>
      <c r="D438" s="45" t="s">
        <v>172</v>
      </c>
      <c r="E438" s="213" t="s">
        <v>1995</v>
      </c>
      <c r="F438" s="213" t="s">
        <v>1996</v>
      </c>
      <c r="G438" s="213" t="s">
        <v>1997</v>
      </c>
      <c r="H438" s="273" t="s">
        <v>1998</v>
      </c>
      <c r="I438" s="50" t="s">
        <v>201</v>
      </c>
      <c r="J438" s="51">
        <v>0</v>
      </c>
      <c r="K438" s="337">
        <v>750000000</v>
      </c>
      <c r="L438" s="51" t="s">
        <v>989</v>
      </c>
      <c r="M438" s="50" t="s">
        <v>1937</v>
      </c>
      <c r="N438" s="45" t="s">
        <v>1969</v>
      </c>
      <c r="O438" s="45" t="s">
        <v>222</v>
      </c>
      <c r="P438" s="50" t="s">
        <v>1752</v>
      </c>
      <c r="Q438" s="45" t="s">
        <v>452</v>
      </c>
      <c r="R438" s="45">
        <v>796</v>
      </c>
      <c r="S438" s="217" t="s">
        <v>511</v>
      </c>
      <c r="T438" s="213">
        <v>2</v>
      </c>
      <c r="U438" s="218">
        <v>1919642</v>
      </c>
      <c r="V438" s="218">
        <f t="shared" si="16"/>
        <v>3839284</v>
      </c>
      <c r="W438" s="218">
        <f t="shared" si="17"/>
        <v>4299998.08</v>
      </c>
      <c r="X438" s="75"/>
      <c r="Y438" s="219">
        <v>2016</v>
      </c>
      <c r="Z438" s="359"/>
    </row>
    <row r="439" spans="3:26" s="44" customFormat="1" ht="180" customHeight="1" x14ac:dyDescent="0.2">
      <c r="C439" s="202" t="s">
        <v>2032</v>
      </c>
      <c r="D439" s="45" t="s">
        <v>172</v>
      </c>
      <c r="E439" s="213" t="s">
        <v>1999</v>
      </c>
      <c r="F439" s="213" t="s">
        <v>2000</v>
      </c>
      <c r="G439" s="213" t="s">
        <v>2001</v>
      </c>
      <c r="H439" s="273" t="s">
        <v>2002</v>
      </c>
      <c r="I439" s="50" t="s">
        <v>201</v>
      </c>
      <c r="J439" s="51">
        <v>0</v>
      </c>
      <c r="K439" s="337">
        <v>750000000</v>
      </c>
      <c r="L439" s="51" t="s">
        <v>989</v>
      </c>
      <c r="M439" s="50" t="s">
        <v>1937</v>
      </c>
      <c r="N439" s="45" t="s">
        <v>1969</v>
      </c>
      <c r="O439" s="45" t="s">
        <v>222</v>
      </c>
      <c r="P439" s="50" t="s">
        <v>1752</v>
      </c>
      <c r="Q439" s="45" t="s">
        <v>452</v>
      </c>
      <c r="R439" s="45">
        <v>796</v>
      </c>
      <c r="S439" s="217" t="s">
        <v>511</v>
      </c>
      <c r="T439" s="213">
        <v>20</v>
      </c>
      <c r="U439" s="218">
        <v>80357</v>
      </c>
      <c r="V439" s="218">
        <f>U439*T439</f>
        <v>1607140</v>
      </c>
      <c r="W439" s="218">
        <f>V439*1.12</f>
        <v>1799996.8000000003</v>
      </c>
      <c r="X439" s="75"/>
      <c r="Y439" s="219">
        <v>2016</v>
      </c>
      <c r="Z439" s="359"/>
    </row>
    <row r="440" spans="3:26" s="44" customFormat="1" ht="180" customHeight="1" x14ac:dyDescent="0.25">
      <c r="C440" s="202" t="s">
        <v>2033</v>
      </c>
      <c r="D440" s="45" t="s">
        <v>172</v>
      </c>
      <c r="E440" s="213" t="s">
        <v>2003</v>
      </c>
      <c r="F440" s="213" t="s">
        <v>2004</v>
      </c>
      <c r="G440" s="213" t="s">
        <v>2005</v>
      </c>
      <c r="H440" s="273" t="s">
        <v>2006</v>
      </c>
      <c r="I440" s="50" t="s">
        <v>201</v>
      </c>
      <c r="J440" s="51">
        <v>0</v>
      </c>
      <c r="K440" s="337">
        <v>750000000</v>
      </c>
      <c r="L440" s="51" t="s">
        <v>989</v>
      </c>
      <c r="M440" s="50" t="s">
        <v>1937</v>
      </c>
      <c r="N440" s="45" t="s">
        <v>1969</v>
      </c>
      <c r="O440" s="45" t="s">
        <v>222</v>
      </c>
      <c r="P440" s="50" t="s">
        <v>1752</v>
      </c>
      <c r="Q440" s="45" t="s">
        <v>452</v>
      </c>
      <c r="R440" s="45">
        <v>796</v>
      </c>
      <c r="S440" s="217" t="s">
        <v>511</v>
      </c>
      <c r="T440" s="213">
        <v>2</v>
      </c>
      <c r="U440" s="218">
        <v>341517</v>
      </c>
      <c r="V440" s="218">
        <f t="shared" si="16"/>
        <v>683034</v>
      </c>
      <c r="W440" s="218">
        <f t="shared" si="17"/>
        <v>764998.08000000007</v>
      </c>
      <c r="X440" s="217"/>
      <c r="Y440" s="219">
        <v>2016</v>
      </c>
      <c r="Z440" s="360"/>
    </row>
    <row r="441" spans="3:26" s="44" customFormat="1" ht="180" customHeight="1" x14ac:dyDescent="0.25">
      <c r="C441" s="202" t="s">
        <v>2034</v>
      </c>
      <c r="D441" s="45" t="s">
        <v>172</v>
      </c>
      <c r="E441" s="213" t="s">
        <v>2007</v>
      </c>
      <c r="F441" s="213" t="s">
        <v>883</v>
      </c>
      <c r="G441" s="213" t="s">
        <v>884</v>
      </c>
      <c r="H441" s="273" t="s">
        <v>2008</v>
      </c>
      <c r="I441" s="50" t="s">
        <v>201</v>
      </c>
      <c r="J441" s="51">
        <v>0</v>
      </c>
      <c r="K441" s="337">
        <v>750000000</v>
      </c>
      <c r="L441" s="51" t="s">
        <v>989</v>
      </c>
      <c r="M441" s="50" t="s">
        <v>1937</v>
      </c>
      <c r="N441" s="45" t="s">
        <v>1969</v>
      </c>
      <c r="O441" s="45" t="s">
        <v>222</v>
      </c>
      <c r="P441" s="50" t="s">
        <v>1752</v>
      </c>
      <c r="Q441" s="45" t="s">
        <v>452</v>
      </c>
      <c r="R441" s="45">
        <v>796</v>
      </c>
      <c r="S441" s="217" t="s">
        <v>511</v>
      </c>
      <c r="T441" s="213">
        <v>35</v>
      </c>
      <c r="U441" s="218">
        <v>19800</v>
      </c>
      <c r="V441" s="218">
        <f t="shared" si="16"/>
        <v>693000</v>
      </c>
      <c r="W441" s="218">
        <f t="shared" si="17"/>
        <v>776160.00000000012</v>
      </c>
      <c r="X441" s="217"/>
      <c r="Y441" s="219">
        <v>2016</v>
      </c>
      <c r="Z441" s="360"/>
    </row>
    <row r="442" spans="3:26" s="44" customFormat="1" ht="180" customHeight="1" x14ac:dyDescent="0.25">
      <c r="C442" s="202" t="s">
        <v>2035</v>
      </c>
      <c r="D442" s="45" t="s">
        <v>172</v>
      </c>
      <c r="E442" s="213" t="s">
        <v>2009</v>
      </c>
      <c r="F442" s="213" t="s">
        <v>2010</v>
      </c>
      <c r="G442" s="213" t="s">
        <v>2011</v>
      </c>
      <c r="H442" s="273" t="s">
        <v>2012</v>
      </c>
      <c r="I442" s="50" t="s">
        <v>201</v>
      </c>
      <c r="J442" s="51">
        <v>0</v>
      </c>
      <c r="K442" s="337">
        <v>750000000</v>
      </c>
      <c r="L442" s="51" t="s">
        <v>989</v>
      </c>
      <c r="M442" s="50" t="s">
        <v>1937</v>
      </c>
      <c r="N442" s="45" t="s">
        <v>1969</v>
      </c>
      <c r="O442" s="45" t="s">
        <v>222</v>
      </c>
      <c r="P442" s="50" t="s">
        <v>1752</v>
      </c>
      <c r="Q442" s="45" t="s">
        <v>452</v>
      </c>
      <c r="R442" s="45">
        <v>796</v>
      </c>
      <c r="S442" s="217" t="s">
        <v>511</v>
      </c>
      <c r="T442" s="213">
        <v>20</v>
      </c>
      <c r="U442" s="218">
        <v>17151</v>
      </c>
      <c r="V442" s="218">
        <f t="shared" si="16"/>
        <v>343020</v>
      </c>
      <c r="W442" s="218">
        <f t="shared" si="17"/>
        <v>384182.4</v>
      </c>
      <c r="X442" s="217"/>
      <c r="Y442" s="219">
        <v>2016</v>
      </c>
      <c r="Z442" s="360"/>
    </row>
    <row r="443" spans="3:26" s="44" customFormat="1" ht="180" customHeight="1" x14ac:dyDescent="0.25">
      <c r="C443" s="202" t="s">
        <v>2036</v>
      </c>
      <c r="D443" s="45" t="s">
        <v>172</v>
      </c>
      <c r="E443" s="213" t="s">
        <v>2013</v>
      </c>
      <c r="F443" s="213" t="s">
        <v>1776</v>
      </c>
      <c r="G443" s="213" t="s">
        <v>2014</v>
      </c>
      <c r="H443" s="273" t="s">
        <v>2015</v>
      </c>
      <c r="I443" s="50" t="s">
        <v>201</v>
      </c>
      <c r="J443" s="51">
        <v>0</v>
      </c>
      <c r="K443" s="337">
        <v>750000000</v>
      </c>
      <c r="L443" s="51" t="s">
        <v>989</v>
      </c>
      <c r="M443" s="50" t="s">
        <v>1937</v>
      </c>
      <c r="N443" s="45" t="s">
        <v>1969</v>
      </c>
      <c r="O443" s="45" t="s">
        <v>222</v>
      </c>
      <c r="P443" s="50" t="s">
        <v>1752</v>
      </c>
      <c r="Q443" s="45" t="s">
        <v>452</v>
      </c>
      <c r="R443" s="45">
        <v>796</v>
      </c>
      <c r="S443" s="217" t="s">
        <v>511</v>
      </c>
      <c r="T443" s="213">
        <v>2</v>
      </c>
      <c r="U443" s="218">
        <v>36000</v>
      </c>
      <c r="V443" s="218">
        <f t="shared" si="16"/>
        <v>72000</v>
      </c>
      <c r="W443" s="218">
        <f t="shared" si="17"/>
        <v>80640.000000000015</v>
      </c>
      <c r="X443" s="217"/>
      <c r="Y443" s="219">
        <v>2016</v>
      </c>
      <c r="Z443" s="360"/>
    </row>
    <row r="444" spans="3:26" s="44" customFormat="1" ht="180" customHeight="1" x14ac:dyDescent="0.2">
      <c r="C444" s="202" t="s">
        <v>2037</v>
      </c>
      <c r="D444" s="45" t="s">
        <v>172</v>
      </c>
      <c r="E444" s="213" t="s">
        <v>1105</v>
      </c>
      <c r="F444" s="213" t="s">
        <v>893</v>
      </c>
      <c r="G444" s="213" t="s">
        <v>1106</v>
      </c>
      <c r="H444" s="213" t="s">
        <v>2016</v>
      </c>
      <c r="I444" s="50" t="s">
        <v>201</v>
      </c>
      <c r="J444" s="51">
        <v>0</v>
      </c>
      <c r="K444" s="337">
        <v>750000000</v>
      </c>
      <c r="L444" s="51" t="s">
        <v>989</v>
      </c>
      <c r="M444" s="50" t="s">
        <v>1937</v>
      </c>
      <c r="N444" s="45" t="s">
        <v>1969</v>
      </c>
      <c r="O444" s="45" t="s">
        <v>222</v>
      </c>
      <c r="P444" s="50" t="s">
        <v>1752</v>
      </c>
      <c r="Q444" s="45" t="s">
        <v>452</v>
      </c>
      <c r="R444" s="45">
        <v>796</v>
      </c>
      <c r="S444" s="217" t="s">
        <v>511</v>
      </c>
      <c r="T444" s="213">
        <v>20</v>
      </c>
      <c r="U444" s="218">
        <v>25413</v>
      </c>
      <c r="V444" s="218">
        <v>0</v>
      </c>
      <c r="W444" s="218">
        <f t="shared" si="17"/>
        <v>0</v>
      </c>
      <c r="X444" s="75"/>
      <c r="Y444" s="219">
        <v>2016</v>
      </c>
      <c r="Z444" s="217" t="s">
        <v>2332</v>
      </c>
    </row>
    <row r="445" spans="3:26" s="44" customFormat="1" ht="180" customHeight="1" x14ac:dyDescent="0.2">
      <c r="C445" s="202" t="s">
        <v>2333</v>
      </c>
      <c r="D445" s="45" t="s">
        <v>172</v>
      </c>
      <c r="E445" s="213" t="s">
        <v>1105</v>
      </c>
      <c r="F445" s="213" t="s">
        <v>893</v>
      </c>
      <c r="G445" s="213" t="s">
        <v>1106</v>
      </c>
      <c r="H445" s="213" t="s">
        <v>2016</v>
      </c>
      <c r="I445" s="50" t="s">
        <v>201</v>
      </c>
      <c r="J445" s="51">
        <v>0</v>
      </c>
      <c r="K445" s="337">
        <v>750000000</v>
      </c>
      <c r="L445" s="51" t="s">
        <v>989</v>
      </c>
      <c r="M445" s="50" t="s">
        <v>1920</v>
      </c>
      <c r="N445" s="45" t="s">
        <v>1969</v>
      </c>
      <c r="O445" s="45" t="s">
        <v>222</v>
      </c>
      <c r="P445" s="50" t="s">
        <v>2306</v>
      </c>
      <c r="Q445" s="45" t="s">
        <v>452</v>
      </c>
      <c r="R445" s="45">
        <v>796</v>
      </c>
      <c r="S445" s="217" t="s">
        <v>511</v>
      </c>
      <c r="T445" s="213">
        <v>12</v>
      </c>
      <c r="U445" s="218">
        <v>42355</v>
      </c>
      <c r="V445" s="218">
        <f t="shared" ref="V445" si="18">U445*T445</f>
        <v>508260</v>
      </c>
      <c r="W445" s="218">
        <f t="shared" si="17"/>
        <v>569251.20000000007</v>
      </c>
      <c r="X445" s="75"/>
      <c r="Y445" s="219">
        <v>2016</v>
      </c>
      <c r="Z445" s="75"/>
    </row>
    <row r="446" spans="3:26" s="44" customFormat="1" ht="180" customHeight="1" x14ac:dyDescent="0.2">
      <c r="C446" s="202" t="s">
        <v>2038</v>
      </c>
      <c r="D446" s="45" t="s">
        <v>172</v>
      </c>
      <c r="E446" s="213" t="s">
        <v>1007</v>
      </c>
      <c r="F446" s="213" t="s">
        <v>849</v>
      </c>
      <c r="G446" s="213" t="s">
        <v>1008</v>
      </c>
      <c r="H446" s="273" t="s">
        <v>2017</v>
      </c>
      <c r="I446" s="50" t="s">
        <v>176</v>
      </c>
      <c r="J446" s="51">
        <v>0</v>
      </c>
      <c r="K446" s="337">
        <v>750000000</v>
      </c>
      <c r="L446" s="51" t="s">
        <v>989</v>
      </c>
      <c r="M446" s="50" t="s">
        <v>1834</v>
      </c>
      <c r="N446" s="45" t="s">
        <v>1969</v>
      </c>
      <c r="O446" s="45" t="s">
        <v>222</v>
      </c>
      <c r="P446" s="50" t="s">
        <v>1752</v>
      </c>
      <c r="Q446" s="45" t="s">
        <v>452</v>
      </c>
      <c r="R446" s="45">
        <v>796</v>
      </c>
      <c r="S446" s="217" t="s">
        <v>511</v>
      </c>
      <c r="T446" s="213">
        <v>2</v>
      </c>
      <c r="U446" s="218">
        <v>2129219</v>
      </c>
      <c r="V446" s="218">
        <f t="shared" si="16"/>
        <v>4258438</v>
      </c>
      <c r="W446" s="218">
        <f t="shared" si="17"/>
        <v>4769450.5600000005</v>
      </c>
      <c r="X446" s="75"/>
      <c r="Y446" s="219">
        <v>2016</v>
      </c>
      <c r="Z446" s="359"/>
    </row>
    <row r="447" spans="3:26" s="44" customFormat="1" ht="180" customHeight="1" x14ac:dyDescent="0.2">
      <c r="C447" s="202" t="s">
        <v>2039</v>
      </c>
      <c r="D447" s="45" t="s">
        <v>172</v>
      </c>
      <c r="E447" s="213" t="s">
        <v>2018</v>
      </c>
      <c r="F447" s="213" t="s">
        <v>854</v>
      </c>
      <c r="G447" s="213" t="s">
        <v>2019</v>
      </c>
      <c r="H447" s="273" t="s">
        <v>2020</v>
      </c>
      <c r="I447" s="50" t="s">
        <v>176</v>
      </c>
      <c r="J447" s="51">
        <v>0</v>
      </c>
      <c r="K447" s="337">
        <v>750000000</v>
      </c>
      <c r="L447" s="51" t="s">
        <v>989</v>
      </c>
      <c r="M447" s="50" t="s">
        <v>1834</v>
      </c>
      <c r="N447" s="45" t="s">
        <v>1969</v>
      </c>
      <c r="O447" s="45" t="s">
        <v>222</v>
      </c>
      <c r="P447" s="50" t="s">
        <v>1752</v>
      </c>
      <c r="Q447" s="45" t="s">
        <v>452</v>
      </c>
      <c r="R447" s="45">
        <v>796</v>
      </c>
      <c r="S447" s="217" t="s">
        <v>511</v>
      </c>
      <c r="T447" s="213">
        <v>2</v>
      </c>
      <c r="U447" s="218">
        <v>5041750</v>
      </c>
      <c r="V447" s="218">
        <f t="shared" si="16"/>
        <v>10083500</v>
      </c>
      <c r="W447" s="218">
        <f t="shared" si="17"/>
        <v>11293520.000000002</v>
      </c>
      <c r="X447" s="75"/>
      <c r="Y447" s="219">
        <v>2016</v>
      </c>
      <c r="Z447" s="359"/>
    </row>
    <row r="448" spans="3:26" s="44" customFormat="1" ht="180" customHeight="1" x14ac:dyDescent="0.25">
      <c r="C448" s="202" t="s">
        <v>2070</v>
      </c>
      <c r="D448" s="190" t="s">
        <v>172</v>
      </c>
      <c r="E448" s="307" t="s">
        <v>2065</v>
      </c>
      <c r="F448" s="90" t="s">
        <v>953</v>
      </c>
      <c r="G448" s="90" t="s">
        <v>2066</v>
      </c>
      <c r="H448" s="158" t="s">
        <v>2067</v>
      </c>
      <c r="I448" s="90" t="s">
        <v>189</v>
      </c>
      <c r="J448" s="200">
        <v>0</v>
      </c>
      <c r="K448" s="90">
        <v>750000000</v>
      </c>
      <c r="L448" s="52" t="s">
        <v>177</v>
      </c>
      <c r="M448" s="89" t="s">
        <v>2068</v>
      </c>
      <c r="N448" s="89" t="s">
        <v>390</v>
      </c>
      <c r="O448" s="89" t="s">
        <v>2069</v>
      </c>
      <c r="P448" s="90" t="s">
        <v>2071</v>
      </c>
      <c r="Q448" s="192" t="s">
        <v>2097</v>
      </c>
      <c r="R448" s="90">
        <v>839</v>
      </c>
      <c r="S448" s="90" t="s">
        <v>1203</v>
      </c>
      <c r="T448" s="90">
        <v>1</v>
      </c>
      <c r="U448" s="350">
        <v>4315660</v>
      </c>
      <c r="V448" s="322">
        <v>4315660</v>
      </c>
      <c r="W448" s="322">
        <v>4833539.2</v>
      </c>
      <c r="X448" s="349"/>
      <c r="Y448" s="90">
        <v>2016</v>
      </c>
      <c r="Z448" s="363"/>
    </row>
    <row r="449" spans="3:26" s="44" customFormat="1" ht="180" customHeight="1" x14ac:dyDescent="0.25">
      <c r="C449" s="202" t="s">
        <v>2090</v>
      </c>
      <c r="D449" s="90" t="s">
        <v>501</v>
      </c>
      <c r="E449" s="130" t="s">
        <v>2073</v>
      </c>
      <c r="F449" s="90" t="s">
        <v>2074</v>
      </c>
      <c r="G449" s="90" t="s">
        <v>2075</v>
      </c>
      <c r="H449" s="158"/>
      <c r="I449" s="89" t="s">
        <v>189</v>
      </c>
      <c r="J449" s="150">
        <v>0</v>
      </c>
      <c r="K449" s="59">
        <v>750000000</v>
      </c>
      <c r="L449" s="59" t="s">
        <v>506</v>
      </c>
      <c r="M449" s="89" t="s">
        <v>2076</v>
      </c>
      <c r="N449" s="68" t="s">
        <v>508</v>
      </c>
      <c r="O449" s="89" t="s">
        <v>222</v>
      </c>
      <c r="P449" s="89" t="s">
        <v>669</v>
      </c>
      <c r="Q449" s="59" t="s">
        <v>528</v>
      </c>
      <c r="R449" s="89">
        <v>839</v>
      </c>
      <c r="S449" s="71" t="s">
        <v>1203</v>
      </c>
      <c r="T449" s="71">
        <v>25</v>
      </c>
      <c r="U449" s="69">
        <v>18100</v>
      </c>
      <c r="V449" s="73">
        <f t="shared" ref="V449:V455" si="19">U449*T449</f>
        <v>452500</v>
      </c>
      <c r="W449" s="73">
        <f t="shared" ref="W449:W455" si="20">V449*1.12</f>
        <v>506800.00000000006</v>
      </c>
      <c r="X449" s="89"/>
      <c r="Y449" s="70">
        <v>2016</v>
      </c>
      <c r="Z449" s="90"/>
    </row>
    <row r="450" spans="3:26" s="44" customFormat="1" ht="180" customHeight="1" x14ac:dyDescent="0.25">
      <c r="C450" s="202" t="s">
        <v>2091</v>
      </c>
      <c r="D450" s="155" t="s">
        <v>501</v>
      </c>
      <c r="E450" s="130" t="s">
        <v>1212</v>
      </c>
      <c r="F450" s="89" t="s">
        <v>1213</v>
      </c>
      <c r="G450" s="90" t="s">
        <v>1214</v>
      </c>
      <c r="H450" s="158"/>
      <c r="I450" s="89" t="s">
        <v>189</v>
      </c>
      <c r="J450" s="150">
        <v>0</v>
      </c>
      <c r="K450" s="59">
        <v>750000000</v>
      </c>
      <c r="L450" s="59" t="s">
        <v>506</v>
      </c>
      <c r="M450" s="89" t="s">
        <v>2076</v>
      </c>
      <c r="N450" s="68" t="s">
        <v>508</v>
      </c>
      <c r="O450" s="89" t="s">
        <v>222</v>
      </c>
      <c r="P450" s="89" t="s">
        <v>669</v>
      </c>
      <c r="Q450" s="59" t="s">
        <v>528</v>
      </c>
      <c r="R450" s="144">
        <v>796</v>
      </c>
      <c r="S450" s="71" t="s">
        <v>511</v>
      </c>
      <c r="T450" s="71">
        <v>25</v>
      </c>
      <c r="U450" s="69">
        <v>5976</v>
      </c>
      <c r="V450" s="73">
        <f t="shared" si="19"/>
        <v>149400</v>
      </c>
      <c r="W450" s="73">
        <f t="shared" si="20"/>
        <v>167328.00000000003</v>
      </c>
      <c r="X450" s="89"/>
      <c r="Y450" s="70">
        <v>2016</v>
      </c>
      <c r="Z450" s="90"/>
    </row>
    <row r="451" spans="3:26" s="44" customFormat="1" ht="180" customHeight="1" x14ac:dyDescent="0.25">
      <c r="C451" s="202" t="s">
        <v>2092</v>
      </c>
      <c r="D451" s="155" t="s">
        <v>501</v>
      </c>
      <c r="E451" s="130" t="s">
        <v>2077</v>
      </c>
      <c r="F451" s="89" t="s">
        <v>2078</v>
      </c>
      <c r="G451" s="351" t="s">
        <v>2079</v>
      </c>
      <c r="H451" s="158"/>
      <c r="I451" s="89" t="s">
        <v>189</v>
      </c>
      <c r="J451" s="150">
        <v>0</v>
      </c>
      <c r="K451" s="59">
        <v>750000000</v>
      </c>
      <c r="L451" s="59" t="s">
        <v>506</v>
      </c>
      <c r="M451" s="89" t="s">
        <v>2076</v>
      </c>
      <c r="N451" s="68" t="s">
        <v>508</v>
      </c>
      <c r="O451" s="89" t="s">
        <v>222</v>
      </c>
      <c r="P451" s="89" t="s">
        <v>669</v>
      </c>
      <c r="Q451" s="59" t="s">
        <v>528</v>
      </c>
      <c r="R451" s="144">
        <v>715</v>
      </c>
      <c r="S451" s="71" t="s">
        <v>1185</v>
      </c>
      <c r="T451" s="71">
        <v>25</v>
      </c>
      <c r="U451" s="69">
        <v>10950</v>
      </c>
      <c r="V451" s="73">
        <f t="shared" si="19"/>
        <v>273750</v>
      </c>
      <c r="W451" s="73">
        <f t="shared" si="20"/>
        <v>306600.00000000006</v>
      </c>
      <c r="X451" s="89"/>
      <c r="Y451" s="70">
        <v>2016</v>
      </c>
      <c r="Z451" s="90"/>
    </row>
    <row r="452" spans="3:26" s="44" customFormat="1" ht="180" customHeight="1" x14ac:dyDescent="0.25">
      <c r="C452" s="202" t="s">
        <v>2093</v>
      </c>
      <c r="D452" s="155" t="s">
        <v>501</v>
      </c>
      <c r="E452" s="130" t="s">
        <v>2080</v>
      </c>
      <c r="F452" s="89" t="s">
        <v>2081</v>
      </c>
      <c r="G452" s="90" t="s">
        <v>2082</v>
      </c>
      <c r="H452" s="90" t="s">
        <v>2083</v>
      </c>
      <c r="I452" s="89" t="s">
        <v>189</v>
      </c>
      <c r="J452" s="150">
        <v>0</v>
      </c>
      <c r="K452" s="59">
        <v>750000000</v>
      </c>
      <c r="L452" s="59" t="s">
        <v>506</v>
      </c>
      <c r="M452" s="89" t="s">
        <v>2076</v>
      </c>
      <c r="N452" s="68" t="s">
        <v>508</v>
      </c>
      <c r="O452" s="89" t="s">
        <v>222</v>
      </c>
      <c r="P452" s="89" t="s">
        <v>669</v>
      </c>
      <c r="Q452" s="59" t="s">
        <v>528</v>
      </c>
      <c r="R452" s="89">
        <v>839</v>
      </c>
      <c r="S452" s="71" t="s">
        <v>1203</v>
      </c>
      <c r="T452" s="71">
        <v>27</v>
      </c>
      <c r="U452" s="69">
        <v>8500</v>
      </c>
      <c r="V452" s="73">
        <f t="shared" si="19"/>
        <v>229500</v>
      </c>
      <c r="W452" s="73">
        <f t="shared" si="20"/>
        <v>257040.00000000003</v>
      </c>
      <c r="X452" s="89"/>
      <c r="Y452" s="70">
        <v>2016</v>
      </c>
      <c r="Z452" s="90"/>
    </row>
    <row r="453" spans="3:26" s="44" customFormat="1" ht="180" customHeight="1" x14ac:dyDescent="0.25">
      <c r="C453" s="202" t="s">
        <v>2094</v>
      </c>
      <c r="D453" s="155" t="s">
        <v>501</v>
      </c>
      <c r="E453" s="130" t="s">
        <v>2084</v>
      </c>
      <c r="F453" s="89" t="s">
        <v>2085</v>
      </c>
      <c r="G453" s="90" t="s">
        <v>2086</v>
      </c>
      <c r="H453" s="158"/>
      <c r="I453" s="89" t="s">
        <v>189</v>
      </c>
      <c r="J453" s="150">
        <v>0</v>
      </c>
      <c r="K453" s="59">
        <v>750000000</v>
      </c>
      <c r="L453" s="59" t="s">
        <v>506</v>
      </c>
      <c r="M453" s="89" t="s">
        <v>2076</v>
      </c>
      <c r="N453" s="68" t="s">
        <v>508</v>
      </c>
      <c r="O453" s="89" t="s">
        <v>222</v>
      </c>
      <c r="P453" s="89" t="s">
        <v>669</v>
      </c>
      <c r="Q453" s="59" t="s">
        <v>528</v>
      </c>
      <c r="R453" s="144">
        <v>715</v>
      </c>
      <c r="S453" s="71" t="s">
        <v>1185</v>
      </c>
      <c r="T453" s="71">
        <v>27</v>
      </c>
      <c r="U453" s="69">
        <v>1500</v>
      </c>
      <c r="V453" s="73">
        <f t="shared" si="19"/>
        <v>40500</v>
      </c>
      <c r="W453" s="73">
        <f t="shared" si="20"/>
        <v>45360.000000000007</v>
      </c>
      <c r="X453" s="89"/>
      <c r="Y453" s="70">
        <v>2016</v>
      </c>
      <c r="Z453" s="90"/>
    </row>
    <row r="454" spans="3:26" s="44" customFormat="1" ht="180" customHeight="1" x14ac:dyDescent="0.25">
      <c r="C454" s="202" t="s">
        <v>2095</v>
      </c>
      <c r="D454" s="155" t="s">
        <v>501</v>
      </c>
      <c r="E454" s="130" t="s">
        <v>2087</v>
      </c>
      <c r="F454" s="90" t="s">
        <v>2088</v>
      </c>
      <c r="G454" s="158" t="s">
        <v>2089</v>
      </c>
      <c r="H454" s="90"/>
      <c r="I454" s="89" t="s">
        <v>189</v>
      </c>
      <c r="J454" s="150">
        <v>0</v>
      </c>
      <c r="K454" s="59">
        <v>750000000</v>
      </c>
      <c r="L454" s="59" t="s">
        <v>506</v>
      </c>
      <c r="M454" s="89" t="s">
        <v>2076</v>
      </c>
      <c r="N454" s="68" t="s">
        <v>508</v>
      </c>
      <c r="O454" s="89" t="s">
        <v>222</v>
      </c>
      <c r="P454" s="89" t="s">
        <v>669</v>
      </c>
      <c r="Q454" s="59" t="s">
        <v>528</v>
      </c>
      <c r="R454" s="144">
        <v>715</v>
      </c>
      <c r="S454" s="71" t="s">
        <v>1185</v>
      </c>
      <c r="T454" s="71">
        <v>9</v>
      </c>
      <c r="U454" s="69">
        <v>9500</v>
      </c>
      <c r="V454" s="73">
        <f t="shared" si="19"/>
        <v>85500</v>
      </c>
      <c r="W454" s="73">
        <f t="shared" si="20"/>
        <v>95760.000000000015</v>
      </c>
      <c r="X454" s="89"/>
      <c r="Y454" s="70">
        <v>2016</v>
      </c>
      <c r="Z454" s="90"/>
    </row>
    <row r="455" spans="3:26" s="44" customFormat="1" ht="180" customHeight="1" x14ac:dyDescent="0.25">
      <c r="C455" s="202" t="s">
        <v>2096</v>
      </c>
      <c r="D455" s="155" t="s">
        <v>501</v>
      </c>
      <c r="E455" s="130" t="s">
        <v>1208</v>
      </c>
      <c r="F455" s="90" t="s">
        <v>1209</v>
      </c>
      <c r="G455" s="90" t="s">
        <v>1210</v>
      </c>
      <c r="H455" s="158"/>
      <c r="I455" s="89" t="s">
        <v>189</v>
      </c>
      <c r="J455" s="150">
        <v>0</v>
      </c>
      <c r="K455" s="59">
        <v>750000000</v>
      </c>
      <c r="L455" s="59" t="s">
        <v>506</v>
      </c>
      <c r="M455" s="89" t="s">
        <v>2076</v>
      </c>
      <c r="N455" s="68" t="s">
        <v>508</v>
      </c>
      <c r="O455" s="89" t="s">
        <v>222</v>
      </c>
      <c r="P455" s="89" t="s">
        <v>669</v>
      </c>
      <c r="Q455" s="59" t="s">
        <v>528</v>
      </c>
      <c r="R455" s="144">
        <v>796</v>
      </c>
      <c r="S455" s="71" t="s">
        <v>511</v>
      </c>
      <c r="T455" s="71">
        <v>25</v>
      </c>
      <c r="U455" s="69">
        <v>2000</v>
      </c>
      <c r="V455" s="73">
        <f t="shared" si="19"/>
        <v>50000</v>
      </c>
      <c r="W455" s="73">
        <f t="shared" si="20"/>
        <v>56000.000000000007</v>
      </c>
      <c r="X455" s="89"/>
      <c r="Y455" s="70">
        <v>2016</v>
      </c>
      <c r="Z455" s="90"/>
    </row>
    <row r="456" spans="3:26" s="44" customFormat="1" ht="180" customHeight="1" x14ac:dyDescent="0.25">
      <c r="C456" s="202" t="s">
        <v>2222</v>
      </c>
      <c r="D456" s="385" t="s">
        <v>172</v>
      </c>
      <c r="E456" s="385" t="s">
        <v>2195</v>
      </c>
      <c r="F456" s="385" t="s">
        <v>2196</v>
      </c>
      <c r="G456" s="385" t="s">
        <v>2197</v>
      </c>
      <c r="H456" s="385" t="s">
        <v>2198</v>
      </c>
      <c r="I456" s="385" t="s">
        <v>201</v>
      </c>
      <c r="J456" s="386">
        <v>0</v>
      </c>
      <c r="K456" s="385">
        <v>750000000</v>
      </c>
      <c r="L456" s="385" t="s">
        <v>339</v>
      </c>
      <c r="M456" s="385" t="s">
        <v>2199</v>
      </c>
      <c r="N456" s="385" t="s">
        <v>451</v>
      </c>
      <c r="O456" s="385" t="s">
        <v>222</v>
      </c>
      <c r="P456" s="385" t="s">
        <v>2200</v>
      </c>
      <c r="Q456" s="385" t="s">
        <v>452</v>
      </c>
      <c r="R456" s="387" t="s">
        <v>2201</v>
      </c>
      <c r="S456" s="385" t="s">
        <v>2202</v>
      </c>
      <c r="T456" s="385">
        <v>1</v>
      </c>
      <c r="U456" s="333">
        <v>271836.18</v>
      </c>
      <c r="V456" s="333">
        <v>0</v>
      </c>
      <c r="W456" s="333">
        <v>0</v>
      </c>
      <c r="X456" s="385"/>
      <c r="Y456" s="385">
        <v>2016</v>
      </c>
      <c r="Z456" s="437" t="s">
        <v>1648</v>
      </c>
    </row>
    <row r="457" spans="3:26" s="44" customFormat="1" ht="180" customHeight="1" x14ac:dyDescent="0.25">
      <c r="C457" s="202" t="s">
        <v>2357</v>
      </c>
      <c r="D457" s="385" t="s">
        <v>172</v>
      </c>
      <c r="E457" s="385" t="s">
        <v>2195</v>
      </c>
      <c r="F457" s="385" t="s">
        <v>2196</v>
      </c>
      <c r="G457" s="385" t="s">
        <v>2197</v>
      </c>
      <c r="H457" s="385" t="s">
        <v>2198</v>
      </c>
      <c r="I457" s="385" t="s">
        <v>201</v>
      </c>
      <c r="J457" s="386">
        <v>0</v>
      </c>
      <c r="K457" s="385">
        <v>750000000</v>
      </c>
      <c r="L457" s="385" t="s">
        <v>339</v>
      </c>
      <c r="M457" s="385" t="s">
        <v>1920</v>
      </c>
      <c r="N457" s="385" t="s">
        <v>451</v>
      </c>
      <c r="O457" s="385" t="s">
        <v>222</v>
      </c>
      <c r="P457" s="438" t="s">
        <v>2356</v>
      </c>
      <c r="Q457" s="438" t="s">
        <v>452</v>
      </c>
      <c r="R457" s="439" t="s">
        <v>2201</v>
      </c>
      <c r="S457" s="438" t="s">
        <v>2202</v>
      </c>
      <c r="T457" s="438">
        <v>1</v>
      </c>
      <c r="U457" s="335">
        <v>319786</v>
      </c>
      <c r="V457" s="335">
        <f>T457*U457</f>
        <v>319786</v>
      </c>
      <c r="W457" s="335">
        <f>V457*1.12</f>
        <v>358160.32</v>
      </c>
      <c r="X457" s="438"/>
      <c r="Y457" s="438">
        <v>2016</v>
      </c>
      <c r="Z457" s="438"/>
    </row>
    <row r="458" spans="3:26" s="44" customFormat="1" ht="180" customHeight="1" x14ac:dyDescent="0.25">
      <c r="C458" s="202" t="s">
        <v>2223</v>
      </c>
      <c r="D458" s="385" t="s">
        <v>172</v>
      </c>
      <c r="E458" s="385" t="s">
        <v>2203</v>
      </c>
      <c r="F458" s="385" t="s">
        <v>2204</v>
      </c>
      <c r="G458" s="385" t="s">
        <v>2205</v>
      </c>
      <c r="H458" s="385" t="s">
        <v>2206</v>
      </c>
      <c r="I458" s="385" t="s">
        <v>201</v>
      </c>
      <c r="J458" s="386">
        <v>0</v>
      </c>
      <c r="K458" s="385">
        <v>750000000</v>
      </c>
      <c r="L458" s="385" t="s">
        <v>339</v>
      </c>
      <c r="M458" s="385" t="s">
        <v>2199</v>
      </c>
      <c r="N458" s="385" t="s">
        <v>451</v>
      </c>
      <c r="O458" s="385" t="s">
        <v>222</v>
      </c>
      <c r="P458" s="438" t="s">
        <v>2200</v>
      </c>
      <c r="Q458" s="438" t="s">
        <v>452</v>
      </c>
      <c r="R458" s="439" t="s">
        <v>975</v>
      </c>
      <c r="S458" s="438" t="s">
        <v>976</v>
      </c>
      <c r="T458" s="438">
        <v>1</v>
      </c>
      <c r="U458" s="335">
        <v>2403840.6</v>
      </c>
      <c r="V458" s="335">
        <v>0</v>
      </c>
      <c r="W458" s="335">
        <v>0</v>
      </c>
      <c r="X458" s="438"/>
      <c r="Y458" s="438">
        <v>2016</v>
      </c>
      <c r="Z458" s="440" t="s">
        <v>1648</v>
      </c>
    </row>
    <row r="459" spans="3:26" s="44" customFormat="1" ht="180" customHeight="1" x14ac:dyDescent="0.25">
      <c r="C459" s="202" t="s">
        <v>2358</v>
      </c>
      <c r="D459" s="385" t="s">
        <v>172</v>
      </c>
      <c r="E459" s="385" t="s">
        <v>2203</v>
      </c>
      <c r="F459" s="385" t="s">
        <v>2204</v>
      </c>
      <c r="G459" s="385" t="s">
        <v>2205</v>
      </c>
      <c r="H459" s="385" t="s">
        <v>2206</v>
      </c>
      <c r="I459" s="385" t="s">
        <v>201</v>
      </c>
      <c r="J459" s="386">
        <v>0</v>
      </c>
      <c r="K459" s="385">
        <v>750000000</v>
      </c>
      <c r="L459" s="385" t="s">
        <v>339</v>
      </c>
      <c r="M459" s="385" t="s">
        <v>1920</v>
      </c>
      <c r="N459" s="385" t="s">
        <v>451</v>
      </c>
      <c r="O459" s="385" t="s">
        <v>222</v>
      </c>
      <c r="P459" s="438" t="s">
        <v>2356</v>
      </c>
      <c r="Q459" s="438" t="s">
        <v>452</v>
      </c>
      <c r="R459" s="439" t="s">
        <v>975</v>
      </c>
      <c r="S459" s="438" t="s">
        <v>976</v>
      </c>
      <c r="T459" s="438">
        <v>1</v>
      </c>
      <c r="U459" s="335">
        <v>2665219</v>
      </c>
      <c r="V459" s="335">
        <f>T459*U459</f>
        <v>2665219</v>
      </c>
      <c r="W459" s="335">
        <f>V459*1.12</f>
        <v>2985045.2800000003</v>
      </c>
      <c r="X459" s="438"/>
      <c r="Y459" s="438">
        <v>2016</v>
      </c>
      <c r="Z459" s="438"/>
    </row>
    <row r="460" spans="3:26" s="44" customFormat="1" ht="180" customHeight="1" x14ac:dyDescent="0.25">
      <c r="C460" s="202" t="s">
        <v>2224</v>
      </c>
      <c r="D460" s="385" t="s">
        <v>172</v>
      </c>
      <c r="E460" s="385" t="s">
        <v>2207</v>
      </c>
      <c r="F460" s="385" t="s">
        <v>2208</v>
      </c>
      <c r="G460" s="385" t="s">
        <v>2209</v>
      </c>
      <c r="H460" s="385" t="s">
        <v>2210</v>
      </c>
      <c r="I460" s="385" t="s">
        <v>201</v>
      </c>
      <c r="J460" s="386">
        <v>0</v>
      </c>
      <c r="K460" s="385">
        <v>750000000</v>
      </c>
      <c r="L460" s="385" t="s">
        <v>339</v>
      </c>
      <c r="M460" s="385" t="s">
        <v>2199</v>
      </c>
      <c r="N460" s="385" t="s">
        <v>451</v>
      </c>
      <c r="O460" s="385" t="s">
        <v>222</v>
      </c>
      <c r="P460" s="438" t="s">
        <v>2200</v>
      </c>
      <c r="Q460" s="438" t="s">
        <v>452</v>
      </c>
      <c r="R460" s="439" t="s">
        <v>453</v>
      </c>
      <c r="S460" s="438" t="s">
        <v>435</v>
      </c>
      <c r="T460" s="438">
        <v>2</v>
      </c>
      <c r="U460" s="335">
        <v>229488.14</v>
      </c>
      <c r="V460" s="335">
        <v>0</v>
      </c>
      <c r="W460" s="335">
        <v>0</v>
      </c>
      <c r="X460" s="438"/>
      <c r="Y460" s="438">
        <v>2016</v>
      </c>
      <c r="Z460" s="440" t="s">
        <v>1648</v>
      </c>
    </row>
    <row r="461" spans="3:26" s="44" customFormat="1" ht="180" customHeight="1" x14ac:dyDescent="0.25">
      <c r="C461" s="202" t="s">
        <v>2360</v>
      </c>
      <c r="D461" s="385" t="s">
        <v>172</v>
      </c>
      <c r="E461" s="385" t="s">
        <v>2207</v>
      </c>
      <c r="F461" s="385" t="s">
        <v>2208</v>
      </c>
      <c r="G461" s="385" t="s">
        <v>2209</v>
      </c>
      <c r="H461" s="385" t="s">
        <v>2210</v>
      </c>
      <c r="I461" s="385" t="s">
        <v>201</v>
      </c>
      <c r="J461" s="386">
        <v>0</v>
      </c>
      <c r="K461" s="385">
        <v>750000000</v>
      </c>
      <c r="L461" s="385" t="s">
        <v>339</v>
      </c>
      <c r="M461" s="385" t="s">
        <v>2359</v>
      </c>
      <c r="N461" s="385" t="s">
        <v>451</v>
      </c>
      <c r="O461" s="385" t="s">
        <v>222</v>
      </c>
      <c r="P461" s="438" t="s">
        <v>2356</v>
      </c>
      <c r="Q461" s="438" t="s">
        <v>452</v>
      </c>
      <c r="R461" s="439" t="s">
        <v>453</v>
      </c>
      <c r="S461" s="438" t="s">
        <v>435</v>
      </c>
      <c r="T461" s="438">
        <v>2</v>
      </c>
      <c r="U461" s="335">
        <v>278420</v>
      </c>
      <c r="V461" s="335">
        <f>T461*U461</f>
        <v>556840</v>
      </c>
      <c r="W461" s="335">
        <f>V461*1.12</f>
        <v>623660.80000000005</v>
      </c>
      <c r="X461" s="438"/>
      <c r="Y461" s="438">
        <v>2016</v>
      </c>
      <c r="Z461" s="438"/>
    </row>
    <row r="462" spans="3:26" s="44" customFormat="1" ht="180" customHeight="1" x14ac:dyDescent="0.25">
      <c r="C462" s="202" t="s">
        <v>2225</v>
      </c>
      <c r="D462" s="385" t="s">
        <v>172</v>
      </c>
      <c r="E462" s="385" t="s">
        <v>1015</v>
      </c>
      <c r="F462" s="385" t="s">
        <v>1016</v>
      </c>
      <c r="G462" s="385" t="s">
        <v>1017</v>
      </c>
      <c r="H462" s="385" t="s">
        <v>2211</v>
      </c>
      <c r="I462" s="385" t="s">
        <v>176</v>
      </c>
      <c r="J462" s="386">
        <v>0</v>
      </c>
      <c r="K462" s="385">
        <v>750000000</v>
      </c>
      <c r="L462" s="385" t="s">
        <v>339</v>
      </c>
      <c r="M462" s="385" t="s">
        <v>2199</v>
      </c>
      <c r="N462" s="385" t="s">
        <v>971</v>
      </c>
      <c r="O462" s="385" t="s">
        <v>222</v>
      </c>
      <c r="P462" s="385" t="s">
        <v>2181</v>
      </c>
      <c r="Q462" s="385" t="s">
        <v>452</v>
      </c>
      <c r="R462" s="387">
        <v>796</v>
      </c>
      <c r="S462" s="385" t="s">
        <v>435</v>
      </c>
      <c r="T462" s="385">
        <v>4</v>
      </c>
      <c r="U462" s="333">
        <v>1368776</v>
      </c>
      <c r="V462" s="333">
        <f t="shared" ref="V462:V466" si="21">T462*U462</f>
        <v>5475104</v>
      </c>
      <c r="W462" s="333">
        <f t="shared" ref="W462:W466" si="22">V462*1.12</f>
        <v>6132116.4800000004</v>
      </c>
      <c r="X462" s="385"/>
      <c r="Y462" s="385">
        <v>2016</v>
      </c>
      <c r="Z462" s="385"/>
    </row>
    <row r="463" spans="3:26" s="44" customFormat="1" ht="180" customHeight="1" x14ac:dyDescent="0.25">
      <c r="C463" s="202" t="s">
        <v>2226</v>
      </c>
      <c r="D463" s="385" t="s">
        <v>172</v>
      </c>
      <c r="E463" s="385" t="s">
        <v>1015</v>
      </c>
      <c r="F463" s="385" t="s">
        <v>1016</v>
      </c>
      <c r="G463" s="385" t="s">
        <v>1017</v>
      </c>
      <c r="H463" s="385" t="s">
        <v>2211</v>
      </c>
      <c r="I463" s="385" t="s">
        <v>176</v>
      </c>
      <c r="J463" s="386">
        <v>0</v>
      </c>
      <c r="K463" s="385">
        <v>750000000</v>
      </c>
      <c r="L463" s="385" t="s">
        <v>339</v>
      </c>
      <c r="M463" s="385" t="s">
        <v>2199</v>
      </c>
      <c r="N463" s="385" t="s">
        <v>2212</v>
      </c>
      <c r="O463" s="385" t="s">
        <v>222</v>
      </c>
      <c r="P463" s="385" t="s">
        <v>2181</v>
      </c>
      <c r="Q463" s="385" t="s">
        <v>452</v>
      </c>
      <c r="R463" s="387">
        <v>796</v>
      </c>
      <c r="S463" s="385" t="s">
        <v>435</v>
      </c>
      <c r="T463" s="385">
        <v>2</v>
      </c>
      <c r="U463" s="333">
        <v>1368776</v>
      </c>
      <c r="V463" s="333">
        <f t="shared" si="21"/>
        <v>2737552</v>
      </c>
      <c r="W463" s="333">
        <f t="shared" si="22"/>
        <v>3066058.24</v>
      </c>
      <c r="X463" s="385"/>
      <c r="Y463" s="385">
        <v>2016</v>
      </c>
      <c r="Z463" s="385"/>
    </row>
    <row r="464" spans="3:26" s="44" customFormat="1" ht="180" customHeight="1" x14ac:dyDescent="0.25">
      <c r="C464" s="202" t="s">
        <v>2227</v>
      </c>
      <c r="D464" s="385" t="s">
        <v>172</v>
      </c>
      <c r="E464" s="385" t="s">
        <v>2203</v>
      </c>
      <c r="F464" s="385" t="s">
        <v>2204</v>
      </c>
      <c r="G464" s="385" t="s">
        <v>2205</v>
      </c>
      <c r="H464" s="385" t="s">
        <v>2213</v>
      </c>
      <c r="I464" s="385" t="s">
        <v>201</v>
      </c>
      <c r="J464" s="386">
        <v>0</v>
      </c>
      <c r="K464" s="385">
        <v>750000000</v>
      </c>
      <c r="L464" s="385" t="s">
        <v>339</v>
      </c>
      <c r="M464" s="385" t="s">
        <v>2199</v>
      </c>
      <c r="N464" s="385" t="s">
        <v>451</v>
      </c>
      <c r="O464" s="385" t="s">
        <v>222</v>
      </c>
      <c r="P464" s="385" t="s">
        <v>2187</v>
      </c>
      <c r="Q464" s="385" t="s">
        <v>452</v>
      </c>
      <c r="R464" s="387" t="s">
        <v>975</v>
      </c>
      <c r="S464" s="385" t="s">
        <v>976</v>
      </c>
      <c r="T464" s="385">
        <v>1</v>
      </c>
      <c r="U464" s="333">
        <v>2784000</v>
      </c>
      <c r="V464" s="333">
        <f t="shared" si="21"/>
        <v>2784000</v>
      </c>
      <c r="W464" s="333">
        <f t="shared" si="22"/>
        <v>3118080.0000000005</v>
      </c>
      <c r="X464" s="385"/>
      <c r="Y464" s="385">
        <v>2016</v>
      </c>
      <c r="Z464" s="385"/>
    </row>
    <row r="465" spans="3:26" s="44" customFormat="1" ht="180" customHeight="1" x14ac:dyDescent="0.25">
      <c r="C465" s="202" t="s">
        <v>2228</v>
      </c>
      <c r="D465" s="385" t="s">
        <v>172</v>
      </c>
      <c r="E465" s="385" t="s">
        <v>2214</v>
      </c>
      <c r="F465" s="385" t="s">
        <v>960</v>
      </c>
      <c r="G465" s="385" t="s">
        <v>2215</v>
      </c>
      <c r="H465" s="385" t="s">
        <v>2216</v>
      </c>
      <c r="I465" s="385" t="s">
        <v>201</v>
      </c>
      <c r="J465" s="386">
        <v>0</v>
      </c>
      <c r="K465" s="385">
        <v>750000000</v>
      </c>
      <c r="L465" s="385" t="s">
        <v>339</v>
      </c>
      <c r="M465" s="385" t="s">
        <v>2199</v>
      </c>
      <c r="N465" s="385" t="s">
        <v>451</v>
      </c>
      <c r="O465" s="385" t="s">
        <v>222</v>
      </c>
      <c r="P465" s="385" t="s">
        <v>2187</v>
      </c>
      <c r="Q465" s="385" t="s">
        <v>452</v>
      </c>
      <c r="R465" s="387" t="s">
        <v>2217</v>
      </c>
      <c r="S465" s="385" t="s">
        <v>976</v>
      </c>
      <c r="T465" s="385">
        <v>2</v>
      </c>
      <c r="U465" s="333">
        <v>356250</v>
      </c>
      <c r="V465" s="333">
        <f t="shared" si="21"/>
        <v>712500</v>
      </c>
      <c r="W465" s="333">
        <f t="shared" si="22"/>
        <v>798000.00000000012</v>
      </c>
      <c r="X465" s="385"/>
      <c r="Y465" s="385">
        <v>2016</v>
      </c>
      <c r="Z465" s="385"/>
    </row>
    <row r="466" spans="3:26" s="44" customFormat="1" ht="180" customHeight="1" x14ac:dyDescent="0.25">
      <c r="C466" s="202" t="s">
        <v>2229</v>
      </c>
      <c r="D466" s="385" t="s">
        <v>172</v>
      </c>
      <c r="E466" s="385" t="s">
        <v>2218</v>
      </c>
      <c r="F466" s="385" t="s">
        <v>2219</v>
      </c>
      <c r="G466" s="385" t="s">
        <v>2220</v>
      </c>
      <c r="H466" s="385" t="s">
        <v>2221</v>
      </c>
      <c r="I466" s="385" t="s">
        <v>201</v>
      </c>
      <c r="J466" s="386">
        <v>0</v>
      </c>
      <c r="K466" s="385">
        <v>750000000</v>
      </c>
      <c r="L466" s="385" t="s">
        <v>339</v>
      </c>
      <c r="M466" s="385" t="s">
        <v>2199</v>
      </c>
      <c r="N466" s="385" t="s">
        <v>451</v>
      </c>
      <c r="O466" s="385" t="s">
        <v>222</v>
      </c>
      <c r="P466" s="385" t="s">
        <v>2187</v>
      </c>
      <c r="Q466" s="385" t="s">
        <v>452</v>
      </c>
      <c r="R466" s="387">
        <v>796</v>
      </c>
      <c r="S466" s="385" t="s">
        <v>435</v>
      </c>
      <c r="T466" s="385">
        <v>3</v>
      </c>
      <c r="U466" s="333">
        <v>520000</v>
      </c>
      <c r="V466" s="333">
        <f t="shared" si="21"/>
        <v>1560000</v>
      </c>
      <c r="W466" s="333">
        <f t="shared" si="22"/>
        <v>1747200.0000000002</v>
      </c>
      <c r="X466" s="385"/>
      <c r="Y466" s="385">
        <v>2016</v>
      </c>
      <c r="Z466" s="385"/>
    </row>
    <row r="467" spans="3:26" s="44" customFormat="1" ht="180" customHeight="1" x14ac:dyDescent="0.25">
      <c r="C467" s="202" t="s">
        <v>2368</v>
      </c>
      <c r="D467" s="155" t="s">
        <v>501</v>
      </c>
      <c r="E467" s="130" t="s">
        <v>2365</v>
      </c>
      <c r="F467" s="59" t="s">
        <v>2366</v>
      </c>
      <c r="G467" s="59" t="s">
        <v>2367</v>
      </c>
      <c r="H467" s="158"/>
      <c r="I467" s="89" t="s">
        <v>189</v>
      </c>
      <c r="J467" s="150">
        <v>0</v>
      </c>
      <c r="K467" s="59">
        <v>750000000</v>
      </c>
      <c r="L467" s="59" t="s">
        <v>506</v>
      </c>
      <c r="M467" s="89" t="s">
        <v>1920</v>
      </c>
      <c r="N467" s="68" t="s">
        <v>508</v>
      </c>
      <c r="O467" s="89" t="s">
        <v>222</v>
      </c>
      <c r="P467" s="89" t="s">
        <v>946</v>
      </c>
      <c r="Q467" s="59" t="s">
        <v>1235</v>
      </c>
      <c r="R467" s="144">
        <v>796</v>
      </c>
      <c r="S467" s="71" t="s">
        <v>511</v>
      </c>
      <c r="T467" s="71">
        <v>10</v>
      </c>
      <c r="U467" s="69">
        <v>44800</v>
      </c>
      <c r="V467" s="73">
        <v>448000</v>
      </c>
      <c r="W467" s="73">
        <v>501760</v>
      </c>
      <c r="X467" s="89"/>
      <c r="Y467" s="70">
        <v>2016</v>
      </c>
      <c r="Z467" s="89"/>
    </row>
    <row r="468" spans="3:26" s="44" customFormat="1" ht="180" customHeight="1" x14ac:dyDescent="0.2">
      <c r="C468" s="202" t="s">
        <v>2410</v>
      </c>
      <c r="D468" s="45" t="s">
        <v>172</v>
      </c>
      <c r="E468" s="409" t="s">
        <v>2379</v>
      </c>
      <c r="F468" s="409" t="s">
        <v>2380</v>
      </c>
      <c r="G468" s="45" t="s">
        <v>2381</v>
      </c>
      <c r="H468" s="273" t="s">
        <v>2382</v>
      </c>
      <c r="I468" s="50" t="s">
        <v>201</v>
      </c>
      <c r="J468" s="51">
        <v>0</v>
      </c>
      <c r="K468" s="337">
        <v>750000000</v>
      </c>
      <c r="L468" s="51" t="s">
        <v>989</v>
      </c>
      <c r="M468" s="50" t="s">
        <v>1920</v>
      </c>
      <c r="N468" s="45" t="s">
        <v>1969</v>
      </c>
      <c r="O468" s="45" t="s">
        <v>222</v>
      </c>
      <c r="P468" s="50" t="s">
        <v>2383</v>
      </c>
      <c r="Q468" s="45" t="s">
        <v>452</v>
      </c>
      <c r="R468" s="45">
        <v>796</v>
      </c>
      <c r="S468" s="217" t="s">
        <v>511</v>
      </c>
      <c r="T468" s="459">
        <v>1</v>
      </c>
      <c r="U468" s="460">
        <v>929000</v>
      </c>
      <c r="V468" s="218">
        <f>U468*T468</f>
        <v>929000</v>
      </c>
      <c r="W468" s="218">
        <f>V468*1.12</f>
        <v>1040480.0000000001</v>
      </c>
      <c r="X468" s="408"/>
      <c r="Y468" s="219">
        <v>2016</v>
      </c>
      <c r="Z468" s="408"/>
    </row>
    <row r="469" spans="3:26" s="44" customFormat="1" ht="180" customHeight="1" x14ac:dyDescent="0.25">
      <c r="C469" s="202" t="s">
        <v>2411</v>
      </c>
      <c r="D469" s="45" t="s">
        <v>172</v>
      </c>
      <c r="E469" s="409" t="s">
        <v>2384</v>
      </c>
      <c r="F469" s="409" t="s">
        <v>1023</v>
      </c>
      <c r="G469" s="100" t="s">
        <v>2385</v>
      </c>
      <c r="H469" s="273" t="s">
        <v>2386</v>
      </c>
      <c r="I469" s="50" t="s">
        <v>201</v>
      </c>
      <c r="J469" s="51">
        <v>0</v>
      </c>
      <c r="K469" s="337">
        <v>750000000</v>
      </c>
      <c r="L469" s="51" t="s">
        <v>989</v>
      </c>
      <c r="M469" s="50" t="s">
        <v>1920</v>
      </c>
      <c r="N469" s="45" t="s">
        <v>1969</v>
      </c>
      <c r="O469" s="45" t="s">
        <v>222</v>
      </c>
      <c r="P469" s="50" t="s">
        <v>2383</v>
      </c>
      <c r="Q469" s="45" t="s">
        <v>452</v>
      </c>
      <c r="R469" s="45">
        <v>796</v>
      </c>
      <c r="S469" s="217" t="s">
        <v>511</v>
      </c>
      <c r="T469" s="409">
        <v>1</v>
      </c>
      <c r="U469" s="460">
        <v>15750</v>
      </c>
      <c r="V469" s="218">
        <f t="shared" ref="V469:V475" si="23">U469*T469</f>
        <v>15750</v>
      </c>
      <c r="W469" s="218">
        <f>V469*1.12</f>
        <v>17640</v>
      </c>
      <c r="X469" s="217"/>
      <c r="Y469" s="219">
        <v>2016</v>
      </c>
      <c r="Z469" s="312"/>
    </row>
    <row r="470" spans="3:26" s="44" customFormat="1" ht="180" customHeight="1" x14ac:dyDescent="0.25">
      <c r="C470" s="202" t="s">
        <v>2412</v>
      </c>
      <c r="D470" s="45" t="s">
        <v>172</v>
      </c>
      <c r="E470" s="409" t="s">
        <v>2387</v>
      </c>
      <c r="F470" s="409" t="s">
        <v>883</v>
      </c>
      <c r="G470" s="409" t="s">
        <v>2388</v>
      </c>
      <c r="H470" s="273" t="s">
        <v>2389</v>
      </c>
      <c r="I470" s="50" t="s">
        <v>201</v>
      </c>
      <c r="J470" s="51">
        <v>0</v>
      </c>
      <c r="K470" s="337">
        <v>750000000</v>
      </c>
      <c r="L470" s="51" t="s">
        <v>989</v>
      </c>
      <c r="M470" s="50" t="s">
        <v>1920</v>
      </c>
      <c r="N470" s="45" t="s">
        <v>1969</v>
      </c>
      <c r="O470" s="45" t="s">
        <v>222</v>
      </c>
      <c r="P470" s="50" t="s">
        <v>2383</v>
      </c>
      <c r="Q470" s="45" t="s">
        <v>452</v>
      </c>
      <c r="R470" s="45">
        <v>796</v>
      </c>
      <c r="S470" s="217" t="s">
        <v>511</v>
      </c>
      <c r="T470" s="409">
        <v>4</v>
      </c>
      <c r="U470" s="460">
        <v>18000</v>
      </c>
      <c r="V470" s="218">
        <f t="shared" si="23"/>
        <v>72000</v>
      </c>
      <c r="W470" s="218">
        <f>V470*1.12</f>
        <v>80640.000000000015</v>
      </c>
      <c r="X470" s="217"/>
      <c r="Y470" s="219">
        <v>2016</v>
      </c>
      <c r="Z470" s="312"/>
    </row>
    <row r="471" spans="3:26" s="44" customFormat="1" ht="180" customHeight="1" x14ac:dyDescent="0.25">
      <c r="C471" s="202" t="s">
        <v>2413</v>
      </c>
      <c r="D471" s="45" t="s">
        <v>172</v>
      </c>
      <c r="E471" s="409" t="s">
        <v>2390</v>
      </c>
      <c r="F471" s="409" t="s">
        <v>2391</v>
      </c>
      <c r="G471" s="100" t="s">
        <v>2392</v>
      </c>
      <c r="H471" s="273" t="s">
        <v>2393</v>
      </c>
      <c r="I471" s="50" t="s">
        <v>201</v>
      </c>
      <c r="J471" s="51">
        <v>0</v>
      </c>
      <c r="K471" s="337">
        <v>750000000</v>
      </c>
      <c r="L471" s="51" t="s">
        <v>989</v>
      </c>
      <c r="M471" s="50" t="s">
        <v>1920</v>
      </c>
      <c r="N471" s="45" t="s">
        <v>1969</v>
      </c>
      <c r="O471" s="45" t="s">
        <v>222</v>
      </c>
      <c r="P471" s="50" t="s">
        <v>2383</v>
      </c>
      <c r="Q471" s="45" t="s">
        <v>452</v>
      </c>
      <c r="R471" s="45">
        <v>796</v>
      </c>
      <c r="S471" s="217" t="s">
        <v>511</v>
      </c>
      <c r="T471" s="409">
        <v>30</v>
      </c>
      <c r="U471" s="460">
        <v>160267</v>
      </c>
      <c r="V471" s="218">
        <f t="shared" si="23"/>
        <v>4808010</v>
      </c>
      <c r="W471" s="218">
        <f>V471*1.12</f>
        <v>5384971.2000000002</v>
      </c>
      <c r="X471" s="217"/>
      <c r="Y471" s="219">
        <v>2016</v>
      </c>
      <c r="Z471" s="312"/>
    </row>
    <row r="472" spans="3:26" s="44" customFormat="1" ht="180" customHeight="1" x14ac:dyDescent="0.25">
      <c r="C472" s="202" t="s">
        <v>2414</v>
      </c>
      <c r="D472" s="45" t="s">
        <v>172</v>
      </c>
      <c r="E472" s="409" t="s">
        <v>2394</v>
      </c>
      <c r="F472" s="409" t="s">
        <v>2395</v>
      </c>
      <c r="G472" s="100" t="s">
        <v>2396</v>
      </c>
      <c r="H472" s="273" t="s">
        <v>2397</v>
      </c>
      <c r="I472" s="50" t="s">
        <v>201</v>
      </c>
      <c r="J472" s="51">
        <v>0</v>
      </c>
      <c r="K472" s="337">
        <v>750000000</v>
      </c>
      <c r="L472" s="51" t="s">
        <v>989</v>
      </c>
      <c r="M472" s="50" t="s">
        <v>1920</v>
      </c>
      <c r="N472" s="45" t="s">
        <v>1969</v>
      </c>
      <c r="O472" s="45" t="s">
        <v>222</v>
      </c>
      <c r="P472" s="50" t="s">
        <v>2398</v>
      </c>
      <c r="Q472" s="45" t="s">
        <v>452</v>
      </c>
      <c r="R472" s="45">
        <v>796</v>
      </c>
      <c r="S472" s="217" t="s">
        <v>511</v>
      </c>
      <c r="T472" s="409">
        <v>50</v>
      </c>
      <c r="U472" s="460">
        <v>1921</v>
      </c>
      <c r="V472" s="218">
        <f>U472*T472</f>
        <v>96050</v>
      </c>
      <c r="W472" s="218">
        <f t="shared" ref="W472:W475" si="24">V472*1.12</f>
        <v>107576.00000000001</v>
      </c>
      <c r="X472" s="217"/>
      <c r="Y472" s="219">
        <v>2016</v>
      </c>
      <c r="Z472" s="312"/>
    </row>
    <row r="473" spans="3:26" s="44" customFormat="1" ht="180" customHeight="1" x14ac:dyDescent="0.25">
      <c r="C473" s="202" t="s">
        <v>2415</v>
      </c>
      <c r="D473" s="45" t="s">
        <v>172</v>
      </c>
      <c r="E473" s="409" t="s">
        <v>2399</v>
      </c>
      <c r="F473" s="409" t="s">
        <v>2400</v>
      </c>
      <c r="G473" s="100" t="s">
        <v>2401</v>
      </c>
      <c r="H473" s="273" t="s">
        <v>2402</v>
      </c>
      <c r="I473" s="50" t="s">
        <v>201</v>
      </c>
      <c r="J473" s="51">
        <v>0</v>
      </c>
      <c r="K473" s="337">
        <v>750000000</v>
      </c>
      <c r="L473" s="51" t="s">
        <v>989</v>
      </c>
      <c r="M473" s="50" t="s">
        <v>1920</v>
      </c>
      <c r="N473" s="45" t="s">
        <v>1969</v>
      </c>
      <c r="O473" s="45" t="s">
        <v>222</v>
      </c>
      <c r="P473" s="50" t="s">
        <v>2398</v>
      </c>
      <c r="Q473" s="45" t="s">
        <v>452</v>
      </c>
      <c r="R473" s="45">
        <v>796</v>
      </c>
      <c r="S473" s="217" t="s">
        <v>511</v>
      </c>
      <c r="T473" s="100">
        <v>2</v>
      </c>
      <c r="U473" s="460">
        <v>29302</v>
      </c>
      <c r="V473" s="218">
        <f t="shared" si="23"/>
        <v>58604</v>
      </c>
      <c r="W473" s="218">
        <f t="shared" si="24"/>
        <v>65636.48000000001</v>
      </c>
      <c r="X473" s="217"/>
      <c r="Y473" s="219">
        <v>2016</v>
      </c>
      <c r="Z473" s="312"/>
    </row>
    <row r="474" spans="3:26" s="44" customFormat="1" ht="180" customHeight="1" x14ac:dyDescent="0.25">
      <c r="C474" s="202" t="s">
        <v>2416</v>
      </c>
      <c r="D474" s="45" t="s">
        <v>172</v>
      </c>
      <c r="E474" s="409" t="s">
        <v>2403</v>
      </c>
      <c r="F474" s="409" t="s">
        <v>2404</v>
      </c>
      <c r="G474" s="100" t="s">
        <v>2405</v>
      </c>
      <c r="H474" s="273" t="s">
        <v>2406</v>
      </c>
      <c r="I474" s="50" t="s">
        <v>201</v>
      </c>
      <c r="J474" s="51">
        <v>0</v>
      </c>
      <c r="K474" s="337">
        <v>750000000</v>
      </c>
      <c r="L474" s="51" t="s">
        <v>989</v>
      </c>
      <c r="M474" s="50" t="s">
        <v>1920</v>
      </c>
      <c r="N474" s="45" t="s">
        <v>1969</v>
      </c>
      <c r="O474" s="45" t="s">
        <v>222</v>
      </c>
      <c r="P474" s="50" t="s">
        <v>2398</v>
      </c>
      <c r="Q474" s="45" t="s">
        <v>452</v>
      </c>
      <c r="R474" s="45">
        <v>796</v>
      </c>
      <c r="S474" s="217" t="s">
        <v>511</v>
      </c>
      <c r="T474" s="409">
        <v>10</v>
      </c>
      <c r="U474" s="460">
        <v>1074</v>
      </c>
      <c r="V474" s="218">
        <f>U474*T474</f>
        <v>10740</v>
      </c>
      <c r="W474" s="218">
        <f t="shared" si="24"/>
        <v>12028.800000000001</v>
      </c>
      <c r="X474" s="217"/>
      <c r="Y474" s="219">
        <v>2016</v>
      </c>
      <c r="Z474" s="312"/>
    </row>
    <row r="475" spans="3:26" s="44" customFormat="1" ht="180" customHeight="1" x14ac:dyDescent="0.25">
      <c r="C475" s="202" t="s">
        <v>2417</v>
      </c>
      <c r="D475" s="45" t="s">
        <v>172</v>
      </c>
      <c r="E475" s="409" t="s">
        <v>2407</v>
      </c>
      <c r="F475" s="409" t="s">
        <v>2404</v>
      </c>
      <c r="G475" s="100" t="s">
        <v>2408</v>
      </c>
      <c r="H475" s="273" t="s">
        <v>2409</v>
      </c>
      <c r="I475" s="50" t="s">
        <v>201</v>
      </c>
      <c r="J475" s="51">
        <v>0</v>
      </c>
      <c r="K475" s="337">
        <v>750000000</v>
      </c>
      <c r="L475" s="51" t="s">
        <v>989</v>
      </c>
      <c r="M475" s="50" t="s">
        <v>1920</v>
      </c>
      <c r="N475" s="45" t="s">
        <v>1969</v>
      </c>
      <c r="O475" s="45" t="s">
        <v>222</v>
      </c>
      <c r="P475" s="50" t="s">
        <v>2398</v>
      </c>
      <c r="Q475" s="45" t="s">
        <v>452</v>
      </c>
      <c r="R475" s="45">
        <v>796</v>
      </c>
      <c r="S475" s="217" t="s">
        <v>511</v>
      </c>
      <c r="T475" s="409">
        <v>6</v>
      </c>
      <c r="U475" s="460">
        <v>2233</v>
      </c>
      <c r="V475" s="218">
        <f t="shared" si="23"/>
        <v>13398</v>
      </c>
      <c r="W475" s="218">
        <f t="shared" si="24"/>
        <v>15005.760000000002</v>
      </c>
      <c r="X475" s="217"/>
      <c r="Y475" s="219">
        <v>2016</v>
      </c>
      <c r="Z475" s="312"/>
    </row>
    <row r="476" spans="3:26" s="44" customFormat="1" ht="27.75" customHeight="1" x14ac:dyDescent="0.25">
      <c r="C476" s="497" t="s">
        <v>24</v>
      </c>
      <c r="D476" s="498"/>
      <c r="E476" s="45"/>
      <c r="F476" s="45"/>
      <c r="G476" s="45"/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50">
        <f>SUM(V55:V475)</f>
        <v>1157888018.1725001</v>
      </c>
      <c r="W476" s="50">
        <f>SUM(W55:W475)</f>
        <v>1296834580.3519983</v>
      </c>
      <c r="X476" s="45"/>
      <c r="Y476" s="55"/>
      <c r="Z476" s="45"/>
    </row>
    <row r="477" spans="3:26" s="44" customFormat="1" ht="12.75" x14ac:dyDescent="0.25">
      <c r="C477" s="487" t="s">
        <v>30</v>
      </c>
      <c r="D477" s="488"/>
      <c r="E477" s="488"/>
      <c r="F477" s="488"/>
      <c r="G477" s="488"/>
      <c r="H477" s="488"/>
      <c r="I477" s="488"/>
      <c r="J477" s="488"/>
      <c r="K477" s="488"/>
      <c r="L477" s="488"/>
      <c r="M477" s="488"/>
      <c r="N477" s="488"/>
      <c r="O477" s="488"/>
      <c r="P477" s="488"/>
      <c r="Q477" s="488"/>
      <c r="R477" s="488"/>
      <c r="S477" s="488"/>
      <c r="T477" s="488"/>
      <c r="U477" s="488"/>
      <c r="V477" s="488"/>
      <c r="W477" s="488"/>
      <c r="X477" s="488"/>
      <c r="Y477" s="488"/>
      <c r="Z477" s="489"/>
    </row>
    <row r="478" spans="3:26" s="44" customFormat="1" ht="132" customHeight="1" x14ac:dyDescent="0.2">
      <c r="C478" s="88" t="s">
        <v>35</v>
      </c>
      <c r="D478" s="59" t="s">
        <v>172</v>
      </c>
      <c r="E478" s="89" t="s">
        <v>173</v>
      </c>
      <c r="F478" s="90" t="s">
        <v>174</v>
      </c>
      <c r="G478" s="90" t="s">
        <v>174</v>
      </c>
      <c r="H478" s="90" t="s">
        <v>175</v>
      </c>
      <c r="I478" s="90" t="s">
        <v>176</v>
      </c>
      <c r="J478" s="91">
        <v>1</v>
      </c>
      <c r="K478" s="90">
        <v>750000000</v>
      </c>
      <c r="L478" s="52" t="s">
        <v>177</v>
      </c>
      <c r="M478" s="90" t="s">
        <v>178</v>
      </c>
      <c r="N478" s="90" t="s">
        <v>179</v>
      </c>
      <c r="O478" s="92"/>
      <c r="P478" s="90" t="s">
        <v>180</v>
      </c>
      <c r="Q478" s="67" t="s">
        <v>181</v>
      </c>
      <c r="R478" s="92"/>
      <c r="S478" s="92"/>
      <c r="T478" s="92"/>
      <c r="U478" s="92"/>
      <c r="V478" s="93">
        <v>27442520</v>
      </c>
      <c r="W478" s="94">
        <v>30735622.399999999</v>
      </c>
      <c r="X478" s="92"/>
      <c r="Y478" s="95">
        <v>2015</v>
      </c>
      <c r="Z478" s="90"/>
    </row>
    <row r="479" spans="3:26" s="44" customFormat="1" ht="120" customHeight="1" x14ac:dyDescent="0.25">
      <c r="C479" s="189" t="s">
        <v>1703</v>
      </c>
      <c r="D479" s="190" t="s">
        <v>172</v>
      </c>
      <c r="E479" s="155" t="s">
        <v>182</v>
      </c>
      <c r="F479" s="90" t="s">
        <v>183</v>
      </c>
      <c r="G479" s="90" t="s">
        <v>183</v>
      </c>
      <c r="H479" s="90" t="s">
        <v>816</v>
      </c>
      <c r="I479" s="90" t="s">
        <v>184</v>
      </c>
      <c r="J479" s="191">
        <v>1</v>
      </c>
      <c r="K479" s="192">
        <v>750000000</v>
      </c>
      <c r="L479" s="193" t="s">
        <v>177</v>
      </c>
      <c r="M479" s="192" t="s">
        <v>178</v>
      </c>
      <c r="N479" s="192" t="s">
        <v>185</v>
      </c>
      <c r="O479" s="192"/>
      <c r="P479" s="192" t="s">
        <v>817</v>
      </c>
      <c r="Q479" s="194" t="s">
        <v>818</v>
      </c>
      <c r="R479" s="195"/>
      <c r="S479" s="195"/>
      <c r="T479" s="195"/>
      <c r="U479" s="195"/>
      <c r="V479" s="196">
        <v>0</v>
      </c>
      <c r="W479" s="197">
        <v>0</v>
      </c>
      <c r="X479" s="198"/>
      <c r="Y479" s="195">
        <v>2015</v>
      </c>
      <c r="Z479" s="330" t="s">
        <v>819</v>
      </c>
    </row>
    <row r="480" spans="3:26" s="44" customFormat="1" ht="120" customHeight="1" x14ac:dyDescent="0.25">
      <c r="C480" s="189" t="s">
        <v>1702</v>
      </c>
      <c r="D480" s="190" t="s">
        <v>172</v>
      </c>
      <c r="E480" s="155" t="s">
        <v>182</v>
      </c>
      <c r="F480" s="90" t="s">
        <v>183</v>
      </c>
      <c r="G480" s="90" t="s">
        <v>183</v>
      </c>
      <c r="H480" s="90" t="s">
        <v>816</v>
      </c>
      <c r="I480" s="90" t="s">
        <v>184</v>
      </c>
      <c r="J480" s="191">
        <v>1</v>
      </c>
      <c r="K480" s="192">
        <v>750000000</v>
      </c>
      <c r="L480" s="193" t="s">
        <v>177</v>
      </c>
      <c r="M480" s="192" t="s">
        <v>241</v>
      </c>
      <c r="N480" s="192" t="s">
        <v>185</v>
      </c>
      <c r="O480" s="192"/>
      <c r="P480" s="192" t="s">
        <v>820</v>
      </c>
      <c r="Q480" s="194" t="s">
        <v>818</v>
      </c>
      <c r="R480" s="195"/>
      <c r="S480" s="195"/>
      <c r="T480" s="195"/>
      <c r="U480" s="195"/>
      <c r="V480" s="196">
        <v>0</v>
      </c>
      <c r="W480" s="197">
        <v>0</v>
      </c>
      <c r="X480" s="198"/>
      <c r="Y480" s="195">
        <v>2016</v>
      </c>
      <c r="Z480" s="330" t="s">
        <v>1079</v>
      </c>
    </row>
    <row r="481" spans="3:26" s="44" customFormat="1" ht="120" customHeight="1" x14ac:dyDescent="0.25">
      <c r="C481" s="189" t="s">
        <v>1701</v>
      </c>
      <c r="D481" s="190" t="s">
        <v>172</v>
      </c>
      <c r="E481" s="155" t="s">
        <v>182</v>
      </c>
      <c r="F481" s="90" t="s">
        <v>183</v>
      </c>
      <c r="G481" s="90" t="s">
        <v>183</v>
      </c>
      <c r="H481" s="90" t="s">
        <v>816</v>
      </c>
      <c r="I481" s="90" t="s">
        <v>184</v>
      </c>
      <c r="J481" s="191">
        <v>1</v>
      </c>
      <c r="K481" s="192">
        <v>750000000</v>
      </c>
      <c r="L481" s="193" t="s">
        <v>177</v>
      </c>
      <c r="M481" s="192" t="s">
        <v>766</v>
      </c>
      <c r="N481" s="192" t="s">
        <v>185</v>
      </c>
      <c r="O481" s="192"/>
      <c r="P481" s="192" t="s">
        <v>1700</v>
      </c>
      <c r="Q481" s="194" t="s">
        <v>818</v>
      </c>
      <c r="R481" s="195"/>
      <c r="S481" s="195"/>
      <c r="T481" s="195"/>
      <c r="U481" s="195"/>
      <c r="V481" s="196">
        <v>0</v>
      </c>
      <c r="W481" s="197">
        <v>0</v>
      </c>
      <c r="X481" s="198"/>
      <c r="Y481" s="195">
        <v>2016</v>
      </c>
      <c r="Z481" s="330" t="s">
        <v>829</v>
      </c>
    </row>
    <row r="482" spans="3:26" s="44" customFormat="1" ht="120" customHeight="1" x14ac:dyDescent="0.25">
      <c r="C482" s="189" t="s">
        <v>1831</v>
      </c>
      <c r="D482" s="190" t="s">
        <v>172</v>
      </c>
      <c r="E482" s="155" t="s">
        <v>182</v>
      </c>
      <c r="F482" s="90" t="s">
        <v>183</v>
      </c>
      <c r="G482" s="90" t="s">
        <v>183</v>
      </c>
      <c r="H482" s="90" t="s">
        <v>816</v>
      </c>
      <c r="I482" s="90" t="s">
        <v>184</v>
      </c>
      <c r="J482" s="191">
        <v>1</v>
      </c>
      <c r="K482" s="192">
        <v>750000000</v>
      </c>
      <c r="L482" s="193" t="s">
        <v>177</v>
      </c>
      <c r="M482" s="192" t="s">
        <v>1829</v>
      </c>
      <c r="N482" s="192" t="s">
        <v>185</v>
      </c>
      <c r="O482" s="192"/>
      <c r="P482" s="192" t="s">
        <v>1830</v>
      </c>
      <c r="Q482" s="194" t="s">
        <v>818</v>
      </c>
      <c r="R482" s="195"/>
      <c r="S482" s="195"/>
      <c r="T482" s="195"/>
      <c r="U482" s="195"/>
      <c r="V482" s="196">
        <v>0</v>
      </c>
      <c r="W482" s="197">
        <v>0</v>
      </c>
      <c r="X482" s="198"/>
      <c r="Y482" s="195">
        <v>2016</v>
      </c>
      <c r="Z482" s="330" t="s">
        <v>829</v>
      </c>
    </row>
    <row r="483" spans="3:26" s="44" customFormat="1" ht="120" customHeight="1" x14ac:dyDescent="0.2">
      <c r="C483" s="189" t="s">
        <v>2295</v>
      </c>
      <c r="D483" s="190" t="s">
        <v>172</v>
      </c>
      <c r="E483" s="155" t="s">
        <v>182</v>
      </c>
      <c r="F483" s="90" t="s">
        <v>183</v>
      </c>
      <c r="G483" s="90" t="s">
        <v>183</v>
      </c>
      <c r="H483" s="90" t="s">
        <v>816</v>
      </c>
      <c r="I483" s="90" t="s">
        <v>184</v>
      </c>
      <c r="J483" s="191">
        <v>1</v>
      </c>
      <c r="K483" s="192">
        <v>750000000</v>
      </c>
      <c r="L483" s="193" t="s">
        <v>177</v>
      </c>
      <c r="M483" s="192" t="s">
        <v>2159</v>
      </c>
      <c r="N483" s="192" t="s">
        <v>185</v>
      </c>
      <c r="O483" s="192"/>
      <c r="P483" s="192" t="s">
        <v>2294</v>
      </c>
      <c r="Q483" s="194" t="s">
        <v>818</v>
      </c>
      <c r="R483" s="195"/>
      <c r="S483" s="195"/>
      <c r="T483" s="195"/>
      <c r="U483" s="195"/>
      <c r="V483" s="199">
        <v>8360000</v>
      </c>
      <c r="W483" s="197">
        <f>V483*1.12</f>
        <v>9363200</v>
      </c>
      <c r="X483" s="198"/>
      <c r="Y483" s="195">
        <v>2016</v>
      </c>
      <c r="Z483" s="383"/>
    </row>
    <row r="484" spans="3:26" s="44" customFormat="1" ht="162" customHeight="1" x14ac:dyDescent="0.25">
      <c r="C484" s="425" t="s">
        <v>36</v>
      </c>
      <c r="D484" s="45" t="s">
        <v>172</v>
      </c>
      <c r="E484" s="45" t="s">
        <v>238</v>
      </c>
      <c r="F484" s="45" t="s">
        <v>239</v>
      </c>
      <c r="G484" s="45" t="s">
        <v>239</v>
      </c>
      <c r="H484" s="45" t="s">
        <v>240</v>
      </c>
      <c r="I484" s="45" t="s">
        <v>176</v>
      </c>
      <c r="J484" s="65">
        <v>0.5</v>
      </c>
      <c r="K484" s="45">
        <v>750000000</v>
      </c>
      <c r="L484" s="52" t="s">
        <v>177</v>
      </c>
      <c r="M484" s="45" t="s">
        <v>241</v>
      </c>
      <c r="N484" s="96" t="s">
        <v>242</v>
      </c>
      <c r="O484" s="97"/>
      <c r="P484" s="45" t="s">
        <v>243</v>
      </c>
      <c r="Q484" s="45" t="s">
        <v>244</v>
      </c>
      <c r="R484" s="97"/>
      <c r="S484" s="97"/>
      <c r="T484" s="97"/>
      <c r="U484" s="97"/>
      <c r="V484" s="225">
        <v>0</v>
      </c>
      <c r="W484" s="225">
        <v>0</v>
      </c>
      <c r="X484" s="97"/>
      <c r="Y484" s="45">
        <v>2016</v>
      </c>
      <c r="Z484" s="45">
        <v>12</v>
      </c>
    </row>
    <row r="485" spans="3:26" s="44" customFormat="1" ht="162" customHeight="1" x14ac:dyDescent="0.25">
      <c r="C485" s="425" t="s">
        <v>1089</v>
      </c>
      <c r="D485" s="45" t="s">
        <v>172</v>
      </c>
      <c r="E485" s="45" t="s">
        <v>238</v>
      </c>
      <c r="F485" s="45" t="s">
        <v>239</v>
      </c>
      <c r="G485" s="45" t="s">
        <v>239</v>
      </c>
      <c r="H485" s="45" t="s">
        <v>240</v>
      </c>
      <c r="I485" s="45" t="s">
        <v>176</v>
      </c>
      <c r="J485" s="65">
        <v>0.5</v>
      </c>
      <c r="K485" s="45">
        <v>750000000</v>
      </c>
      <c r="L485" s="52" t="s">
        <v>177</v>
      </c>
      <c r="M485" s="45" t="s">
        <v>241</v>
      </c>
      <c r="N485" s="96" t="s">
        <v>1088</v>
      </c>
      <c r="O485" s="97"/>
      <c r="P485" s="45" t="s">
        <v>243</v>
      </c>
      <c r="Q485" s="45" t="s">
        <v>244</v>
      </c>
      <c r="R485" s="97"/>
      <c r="S485" s="97"/>
      <c r="T485" s="97"/>
      <c r="U485" s="97"/>
      <c r="V485" s="98">
        <v>10647150</v>
      </c>
      <c r="W485" s="99">
        <f>V485*1.12</f>
        <v>11924808.000000002</v>
      </c>
      <c r="X485" s="97"/>
      <c r="Y485" s="45">
        <v>2016</v>
      </c>
      <c r="Z485" s="45"/>
    </row>
    <row r="486" spans="3:26" s="44" customFormat="1" ht="147.75" customHeight="1" x14ac:dyDescent="0.25">
      <c r="C486" s="425" t="s">
        <v>37</v>
      </c>
      <c r="D486" s="45" t="s">
        <v>172</v>
      </c>
      <c r="E486" s="45" t="s">
        <v>238</v>
      </c>
      <c r="F486" s="45" t="s">
        <v>239</v>
      </c>
      <c r="G486" s="45" t="s">
        <v>239</v>
      </c>
      <c r="H486" s="45" t="s">
        <v>245</v>
      </c>
      <c r="I486" s="45" t="s">
        <v>176</v>
      </c>
      <c r="J486" s="65">
        <v>0.5</v>
      </c>
      <c r="K486" s="45">
        <v>750000000</v>
      </c>
      <c r="L486" s="52" t="s">
        <v>177</v>
      </c>
      <c r="M486" s="45" t="s">
        <v>241</v>
      </c>
      <c r="N486" s="96" t="s">
        <v>246</v>
      </c>
      <c r="O486" s="97"/>
      <c r="P486" s="45" t="s">
        <v>243</v>
      </c>
      <c r="Q486" s="45" t="s">
        <v>244</v>
      </c>
      <c r="R486" s="97"/>
      <c r="S486" s="97"/>
      <c r="T486" s="97"/>
      <c r="U486" s="97"/>
      <c r="V486" s="225">
        <v>0</v>
      </c>
      <c r="W486" s="225">
        <v>0</v>
      </c>
      <c r="X486" s="97"/>
      <c r="Y486" s="45">
        <v>2016</v>
      </c>
      <c r="Z486" s="45">
        <v>12</v>
      </c>
    </row>
    <row r="487" spans="3:26" s="44" customFormat="1" ht="147.75" customHeight="1" x14ac:dyDescent="0.25">
      <c r="C487" s="425" t="s">
        <v>1091</v>
      </c>
      <c r="D487" s="45" t="s">
        <v>172</v>
      </c>
      <c r="E487" s="45" t="s">
        <v>238</v>
      </c>
      <c r="F487" s="45" t="s">
        <v>239</v>
      </c>
      <c r="G487" s="45" t="s">
        <v>239</v>
      </c>
      <c r="H487" s="45" t="s">
        <v>245</v>
      </c>
      <c r="I487" s="45" t="s">
        <v>176</v>
      </c>
      <c r="J487" s="65">
        <v>0.5</v>
      </c>
      <c r="K487" s="45">
        <v>750000000</v>
      </c>
      <c r="L487" s="52" t="s">
        <v>177</v>
      </c>
      <c r="M487" s="45" t="s">
        <v>241</v>
      </c>
      <c r="N487" s="96" t="s">
        <v>1090</v>
      </c>
      <c r="O487" s="97"/>
      <c r="P487" s="45" t="s">
        <v>243</v>
      </c>
      <c r="Q487" s="45" t="s">
        <v>244</v>
      </c>
      <c r="R487" s="97"/>
      <c r="S487" s="97"/>
      <c r="T487" s="97"/>
      <c r="U487" s="97"/>
      <c r="V487" s="50">
        <v>4438613.12</v>
      </c>
      <c r="W487" s="50">
        <f>V487*1.12</f>
        <v>4971246.6944000004</v>
      </c>
      <c r="X487" s="97"/>
      <c r="Y487" s="45">
        <v>2016</v>
      </c>
      <c r="Z487" s="45"/>
    </row>
    <row r="488" spans="3:26" s="44" customFormat="1" ht="276" customHeight="1" x14ac:dyDescent="0.25">
      <c r="C488" s="425" t="s">
        <v>87</v>
      </c>
      <c r="D488" s="260" t="s">
        <v>247</v>
      </c>
      <c r="E488" s="261" t="s">
        <v>248</v>
      </c>
      <c r="F488" s="261" t="s">
        <v>249</v>
      </c>
      <c r="G488" s="261" t="s">
        <v>250</v>
      </c>
      <c r="H488" s="262" t="s">
        <v>251</v>
      </c>
      <c r="I488" s="263" t="s">
        <v>176</v>
      </c>
      <c r="J488" s="264">
        <v>0.5</v>
      </c>
      <c r="K488" s="260">
        <v>750000000</v>
      </c>
      <c r="L488" s="265" t="s">
        <v>252</v>
      </c>
      <c r="M488" s="265" t="s">
        <v>241</v>
      </c>
      <c r="N488" s="266" t="s">
        <v>253</v>
      </c>
      <c r="O488" s="260"/>
      <c r="P488" s="267" t="s">
        <v>254</v>
      </c>
      <c r="Q488" s="260" t="s">
        <v>255</v>
      </c>
      <c r="R488" s="260"/>
      <c r="S488" s="260"/>
      <c r="T488" s="260"/>
      <c r="U488" s="268"/>
      <c r="V488" s="268">
        <v>0</v>
      </c>
      <c r="W488" s="268">
        <v>0</v>
      </c>
      <c r="X488" s="260"/>
      <c r="Y488" s="260">
        <v>2016</v>
      </c>
      <c r="Z488" s="260" t="s">
        <v>1627</v>
      </c>
    </row>
    <row r="489" spans="3:26" s="44" customFormat="1" ht="276" customHeight="1" x14ac:dyDescent="0.25">
      <c r="C489" s="425" t="s">
        <v>1630</v>
      </c>
      <c r="D489" s="315" t="s">
        <v>247</v>
      </c>
      <c r="E489" s="325" t="s">
        <v>248</v>
      </c>
      <c r="F489" s="325" t="s">
        <v>249</v>
      </c>
      <c r="G489" s="325" t="s">
        <v>250</v>
      </c>
      <c r="H489" s="100" t="s">
        <v>251</v>
      </c>
      <c r="I489" s="326" t="s">
        <v>176</v>
      </c>
      <c r="J489" s="327">
        <v>0.5</v>
      </c>
      <c r="K489" s="315">
        <v>750000000</v>
      </c>
      <c r="L489" s="319" t="s">
        <v>252</v>
      </c>
      <c r="M489" s="319" t="s">
        <v>642</v>
      </c>
      <c r="N489" s="96" t="s">
        <v>1628</v>
      </c>
      <c r="O489" s="45"/>
      <c r="P489" s="329" t="s">
        <v>243</v>
      </c>
      <c r="Q489" s="315" t="s">
        <v>1629</v>
      </c>
      <c r="R489" s="45"/>
      <c r="S489" s="45"/>
      <c r="T489" s="45"/>
      <c r="U489" s="50"/>
      <c r="V489" s="317">
        <v>0</v>
      </c>
      <c r="W489" s="317">
        <v>0</v>
      </c>
      <c r="X489" s="328"/>
      <c r="Y489" s="315">
        <v>2016</v>
      </c>
      <c r="Z489" s="315" t="s">
        <v>1739</v>
      </c>
    </row>
    <row r="490" spans="3:26" s="44" customFormat="1" ht="276" customHeight="1" x14ac:dyDescent="0.25">
      <c r="C490" s="425" t="s">
        <v>1821</v>
      </c>
      <c r="D490" s="315" t="s">
        <v>247</v>
      </c>
      <c r="E490" s="325" t="s">
        <v>248</v>
      </c>
      <c r="F490" s="325" t="s">
        <v>249</v>
      </c>
      <c r="G490" s="325" t="s">
        <v>250</v>
      </c>
      <c r="H490" s="100" t="s">
        <v>251</v>
      </c>
      <c r="I490" s="326" t="s">
        <v>176</v>
      </c>
      <c r="J490" s="327">
        <v>0.5</v>
      </c>
      <c r="K490" s="315">
        <v>750000000</v>
      </c>
      <c r="L490" s="319" t="s">
        <v>252</v>
      </c>
      <c r="M490" s="319" t="s">
        <v>1819</v>
      </c>
      <c r="N490" s="96" t="s">
        <v>1628</v>
      </c>
      <c r="O490" s="45"/>
      <c r="P490" s="329" t="s">
        <v>1820</v>
      </c>
      <c r="Q490" s="315" t="s">
        <v>1629</v>
      </c>
      <c r="R490" s="45"/>
      <c r="S490" s="45"/>
      <c r="T490" s="50"/>
      <c r="U490" s="50"/>
      <c r="V490" s="317">
        <v>129879116.64</v>
      </c>
      <c r="W490" s="317">
        <v>145464610.63999999</v>
      </c>
      <c r="X490" s="315"/>
      <c r="Y490" s="315">
        <v>2016</v>
      </c>
      <c r="Z490" s="315"/>
    </row>
    <row r="491" spans="3:26" s="44" customFormat="1" ht="147.75" customHeight="1" x14ac:dyDescent="0.25">
      <c r="C491" s="425" t="s">
        <v>88</v>
      </c>
      <c r="D491" s="59" t="s">
        <v>501</v>
      </c>
      <c r="E491" s="59" t="s">
        <v>534</v>
      </c>
      <c r="F491" s="59" t="s">
        <v>535</v>
      </c>
      <c r="G491" s="59" t="s">
        <v>535</v>
      </c>
      <c r="H491" s="59" t="s">
        <v>536</v>
      </c>
      <c r="I491" s="66" t="s">
        <v>189</v>
      </c>
      <c r="J491" s="67">
        <v>0.8</v>
      </c>
      <c r="K491" s="59">
        <v>750000000</v>
      </c>
      <c r="L491" s="59" t="s">
        <v>506</v>
      </c>
      <c r="M491" s="66" t="s">
        <v>396</v>
      </c>
      <c r="N491" s="59" t="s">
        <v>177</v>
      </c>
      <c r="O491" s="69"/>
      <c r="P491" s="103" t="s">
        <v>537</v>
      </c>
      <c r="Q491" s="59" t="s">
        <v>538</v>
      </c>
      <c r="R491" s="70"/>
      <c r="S491" s="70"/>
      <c r="T491" s="70"/>
      <c r="U491" s="73"/>
      <c r="V491" s="73">
        <v>1746000</v>
      </c>
      <c r="W491" s="73">
        <v>1955520</v>
      </c>
      <c r="X491" s="59"/>
      <c r="Y491" s="74">
        <v>2015</v>
      </c>
      <c r="Z491" s="69"/>
    </row>
    <row r="492" spans="3:26" s="44" customFormat="1" ht="186" customHeight="1" x14ac:dyDescent="0.25">
      <c r="C492" s="425" t="s">
        <v>92</v>
      </c>
      <c r="D492" s="59" t="s">
        <v>501</v>
      </c>
      <c r="E492" s="59" t="s">
        <v>539</v>
      </c>
      <c r="F492" s="59" t="s">
        <v>540</v>
      </c>
      <c r="G492" s="59" t="s">
        <v>540</v>
      </c>
      <c r="H492" s="59" t="s">
        <v>541</v>
      </c>
      <c r="I492" s="66" t="s">
        <v>189</v>
      </c>
      <c r="J492" s="67">
        <v>0.8</v>
      </c>
      <c r="K492" s="59">
        <v>750000000</v>
      </c>
      <c r="L492" s="59" t="s">
        <v>506</v>
      </c>
      <c r="M492" s="66" t="s">
        <v>396</v>
      </c>
      <c r="N492" s="59" t="s">
        <v>177</v>
      </c>
      <c r="O492" s="69"/>
      <c r="P492" s="103" t="s">
        <v>537</v>
      </c>
      <c r="Q492" s="59" t="s">
        <v>538</v>
      </c>
      <c r="R492" s="70"/>
      <c r="S492" s="70"/>
      <c r="T492" s="70"/>
      <c r="U492" s="73"/>
      <c r="V492" s="73">
        <v>1706677</v>
      </c>
      <c r="W492" s="73">
        <v>1911478.24</v>
      </c>
      <c r="X492" s="59"/>
      <c r="Y492" s="74">
        <v>2015</v>
      </c>
      <c r="Z492" s="69"/>
    </row>
    <row r="493" spans="3:26" s="44" customFormat="1" ht="223.5" customHeight="1" x14ac:dyDescent="0.25">
      <c r="C493" s="425" t="s">
        <v>93</v>
      </c>
      <c r="D493" s="59" t="s">
        <v>501</v>
      </c>
      <c r="E493" s="59" t="s">
        <v>542</v>
      </c>
      <c r="F493" s="59" t="s">
        <v>543</v>
      </c>
      <c r="G493" s="59" t="s">
        <v>544</v>
      </c>
      <c r="H493" s="59" t="s">
        <v>545</v>
      </c>
      <c r="I493" s="66" t="s">
        <v>189</v>
      </c>
      <c r="J493" s="67">
        <v>0.8</v>
      </c>
      <c r="K493" s="59">
        <v>750000000</v>
      </c>
      <c r="L493" s="59" t="s">
        <v>506</v>
      </c>
      <c r="M493" s="66" t="s">
        <v>396</v>
      </c>
      <c r="N493" s="59" t="s">
        <v>177</v>
      </c>
      <c r="O493" s="69"/>
      <c r="P493" s="103" t="s">
        <v>537</v>
      </c>
      <c r="Q493" s="59" t="s">
        <v>538</v>
      </c>
      <c r="R493" s="70"/>
      <c r="S493" s="70"/>
      <c r="T493" s="70"/>
      <c r="U493" s="73"/>
      <c r="V493" s="73">
        <v>1750000</v>
      </c>
      <c r="W493" s="73">
        <v>1960000</v>
      </c>
      <c r="X493" s="59"/>
      <c r="Y493" s="74">
        <v>2015</v>
      </c>
      <c r="Z493" s="69"/>
    </row>
    <row r="494" spans="3:26" s="44" customFormat="1" ht="223.5" customHeight="1" x14ac:dyDescent="0.25">
      <c r="C494" s="425" t="s">
        <v>94</v>
      </c>
      <c r="D494" s="59" t="s">
        <v>172</v>
      </c>
      <c r="E494" s="59" t="s">
        <v>605</v>
      </c>
      <c r="F494" s="59" t="s">
        <v>606</v>
      </c>
      <c r="G494" s="59" t="s">
        <v>606</v>
      </c>
      <c r="H494" s="59" t="s">
        <v>607</v>
      </c>
      <c r="I494" s="66" t="s">
        <v>189</v>
      </c>
      <c r="J494" s="67">
        <v>0.8</v>
      </c>
      <c r="K494" s="59">
        <v>750000000</v>
      </c>
      <c r="L494" s="59" t="s">
        <v>506</v>
      </c>
      <c r="M494" s="66" t="s">
        <v>396</v>
      </c>
      <c r="N494" s="59" t="s">
        <v>177</v>
      </c>
      <c r="O494" s="69"/>
      <c r="P494" s="103" t="s">
        <v>537</v>
      </c>
      <c r="Q494" s="59" t="s">
        <v>538</v>
      </c>
      <c r="R494" s="70"/>
      <c r="S494" s="70"/>
      <c r="T494" s="70"/>
      <c r="U494" s="73"/>
      <c r="V494" s="73">
        <v>1748000</v>
      </c>
      <c r="W494" s="73">
        <f>V494*1.12</f>
        <v>1957760.0000000002</v>
      </c>
      <c r="X494" s="59"/>
      <c r="Y494" s="70">
        <v>2015</v>
      </c>
      <c r="Z494" s="69"/>
    </row>
    <row r="495" spans="3:26" s="44" customFormat="1" ht="223.5" customHeight="1" x14ac:dyDescent="0.25">
      <c r="C495" s="425" t="s">
        <v>95</v>
      </c>
      <c r="D495" s="59" t="s">
        <v>172</v>
      </c>
      <c r="E495" s="59" t="s">
        <v>608</v>
      </c>
      <c r="F495" s="59" t="s">
        <v>609</v>
      </c>
      <c r="G495" s="59" t="s">
        <v>609</v>
      </c>
      <c r="H495" s="59" t="s">
        <v>610</v>
      </c>
      <c r="I495" s="66" t="s">
        <v>189</v>
      </c>
      <c r="J495" s="67">
        <v>0.8</v>
      </c>
      <c r="K495" s="59">
        <v>750000000</v>
      </c>
      <c r="L495" s="59" t="s">
        <v>506</v>
      </c>
      <c r="M495" s="66" t="s">
        <v>396</v>
      </c>
      <c r="N495" s="59" t="s">
        <v>177</v>
      </c>
      <c r="O495" s="69"/>
      <c r="P495" s="103" t="s">
        <v>537</v>
      </c>
      <c r="Q495" s="59" t="s">
        <v>538</v>
      </c>
      <c r="R495" s="70"/>
      <c r="S495" s="70"/>
      <c r="T495" s="70"/>
      <c r="U495" s="73"/>
      <c r="V495" s="73">
        <v>1582708</v>
      </c>
      <c r="W495" s="73">
        <f>V495*1.12</f>
        <v>1772632.9600000002</v>
      </c>
      <c r="X495" s="59"/>
      <c r="Y495" s="70">
        <v>2015</v>
      </c>
      <c r="Z495" s="69"/>
    </row>
    <row r="496" spans="3:26" s="44" customFormat="1" ht="181.5" customHeight="1" x14ac:dyDescent="0.2">
      <c r="C496" s="425" t="s">
        <v>96</v>
      </c>
      <c r="D496" s="59" t="s">
        <v>501</v>
      </c>
      <c r="E496" s="59" t="s">
        <v>546</v>
      </c>
      <c r="F496" s="59" t="s">
        <v>547</v>
      </c>
      <c r="G496" s="59" t="s">
        <v>547</v>
      </c>
      <c r="H496" s="59" t="s">
        <v>548</v>
      </c>
      <c r="I496" s="66" t="s">
        <v>189</v>
      </c>
      <c r="J496" s="67">
        <v>0.8</v>
      </c>
      <c r="K496" s="59">
        <v>750000000</v>
      </c>
      <c r="L496" s="59" t="s">
        <v>506</v>
      </c>
      <c r="M496" s="66" t="s">
        <v>396</v>
      </c>
      <c r="N496" s="59" t="s">
        <v>177</v>
      </c>
      <c r="O496" s="69"/>
      <c r="P496" s="103" t="s">
        <v>537</v>
      </c>
      <c r="Q496" s="59" t="s">
        <v>538</v>
      </c>
      <c r="R496" s="70"/>
      <c r="S496" s="70"/>
      <c r="T496" s="70"/>
      <c r="U496" s="73"/>
      <c r="V496" s="73">
        <v>4000000</v>
      </c>
      <c r="W496" s="73">
        <v>4480000</v>
      </c>
      <c r="X496" s="41"/>
      <c r="Y496" s="74">
        <v>2015</v>
      </c>
      <c r="Z496" s="69"/>
    </row>
    <row r="497" spans="3:26" s="44" customFormat="1" ht="202.5" customHeight="1" x14ac:dyDescent="0.2">
      <c r="C497" s="425" t="s">
        <v>611</v>
      </c>
      <c r="D497" s="59" t="s">
        <v>501</v>
      </c>
      <c r="E497" s="59" t="s">
        <v>549</v>
      </c>
      <c r="F497" s="59" t="s">
        <v>550</v>
      </c>
      <c r="G497" s="59" t="s">
        <v>550</v>
      </c>
      <c r="H497" s="59" t="s">
        <v>551</v>
      </c>
      <c r="I497" s="66" t="s">
        <v>189</v>
      </c>
      <c r="J497" s="67">
        <v>0.8</v>
      </c>
      <c r="K497" s="59">
        <v>750000000</v>
      </c>
      <c r="L497" s="59" t="s">
        <v>506</v>
      </c>
      <c r="M497" s="66" t="s">
        <v>396</v>
      </c>
      <c r="N497" s="59" t="s">
        <v>177</v>
      </c>
      <c r="O497" s="69"/>
      <c r="P497" s="103" t="s">
        <v>537</v>
      </c>
      <c r="Q497" s="59" t="s">
        <v>538</v>
      </c>
      <c r="R497" s="70"/>
      <c r="S497" s="70"/>
      <c r="T497" s="70"/>
      <c r="U497" s="73"/>
      <c r="V497" s="73">
        <v>12187340</v>
      </c>
      <c r="W497" s="73">
        <v>13649820.800000001</v>
      </c>
      <c r="X497" s="41"/>
      <c r="Y497" s="74">
        <v>2015</v>
      </c>
      <c r="Z497" s="69"/>
    </row>
    <row r="498" spans="3:26" s="44" customFormat="1" ht="176.25" customHeight="1" x14ac:dyDescent="0.2">
      <c r="C498" s="425" t="s">
        <v>612</v>
      </c>
      <c r="D498" s="59" t="s">
        <v>501</v>
      </c>
      <c r="E498" s="59" t="s">
        <v>552</v>
      </c>
      <c r="F498" s="59" t="s">
        <v>553</v>
      </c>
      <c r="G498" s="59" t="s">
        <v>553</v>
      </c>
      <c r="H498" s="59" t="s">
        <v>554</v>
      </c>
      <c r="I498" s="66" t="s">
        <v>189</v>
      </c>
      <c r="J498" s="67">
        <v>0.8</v>
      </c>
      <c r="K498" s="59">
        <v>750000000</v>
      </c>
      <c r="L498" s="59" t="s">
        <v>506</v>
      </c>
      <c r="M498" s="66" t="s">
        <v>396</v>
      </c>
      <c r="N498" s="59" t="s">
        <v>177</v>
      </c>
      <c r="O498" s="69"/>
      <c r="P498" s="103" t="s">
        <v>537</v>
      </c>
      <c r="Q498" s="59" t="s">
        <v>538</v>
      </c>
      <c r="R498" s="70"/>
      <c r="S498" s="70"/>
      <c r="T498" s="70"/>
      <c r="U498" s="73"/>
      <c r="V498" s="73">
        <v>12187340</v>
      </c>
      <c r="W498" s="73">
        <v>13649820.800000001</v>
      </c>
      <c r="X498" s="41"/>
      <c r="Y498" s="74">
        <v>2015</v>
      </c>
      <c r="Z498" s="69"/>
    </row>
    <row r="499" spans="3:26" s="44" customFormat="1" ht="176.25" customHeight="1" x14ac:dyDescent="0.25">
      <c r="C499" s="425" t="s">
        <v>645</v>
      </c>
      <c r="D499" s="278" t="s">
        <v>172</v>
      </c>
      <c r="E499" s="278" t="s">
        <v>638</v>
      </c>
      <c r="F499" s="279" t="s">
        <v>639</v>
      </c>
      <c r="G499" s="279" t="s">
        <v>639</v>
      </c>
      <c r="H499" s="192" t="s">
        <v>640</v>
      </c>
      <c r="I499" s="192" t="s">
        <v>201</v>
      </c>
      <c r="J499" s="191">
        <v>1</v>
      </c>
      <c r="K499" s="192">
        <v>750000000</v>
      </c>
      <c r="L499" s="192" t="s">
        <v>641</v>
      </c>
      <c r="M499" s="203" t="s">
        <v>642</v>
      </c>
      <c r="N499" s="192" t="s">
        <v>641</v>
      </c>
      <c r="O499" s="192"/>
      <c r="P499" s="203" t="s">
        <v>643</v>
      </c>
      <c r="Q499" s="192" t="s">
        <v>644</v>
      </c>
      <c r="R499" s="192"/>
      <c r="S499" s="192"/>
      <c r="T499" s="192"/>
      <c r="U499" s="192"/>
      <c r="V499" s="280">
        <v>0</v>
      </c>
      <c r="W499" s="280">
        <v>0</v>
      </c>
      <c r="X499" s="281"/>
      <c r="Y499" s="192">
        <v>2016</v>
      </c>
      <c r="Z499" s="192">
        <v>11.14</v>
      </c>
    </row>
    <row r="500" spans="3:26" s="44" customFormat="1" ht="176.25" customHeight="1" x14ac:dyDescent="0.25">
      <c r="C500" s="425" t="s">
        <v>1668</v>
      </c>
      <c r="D500" s="278" t="s">
        <v>172</v>
      </c>
      <c r="E500" s="278" t="s">
        <v>638</v>
      </c>
      <c r="F500" s="279" t="s">
        <v>639</v>
      </c>
      <c r="G500" s="279" t="s">
        <v>639</v>
      </c>
      <c r="H500" s="192" t="s">
        <v>640</v>
      </c>
      <c r="I500" s="192" t="s">
        <v>201</v>
      </c>
      <c r="J500" s="191">
        <v>1</v>
      </c>
      <c r="K500" s="192">
        <v>750000000</v>
      </c>
      <c r="L500" s="192" t="s">
        <v>641</v>
      </c>
      <c r="M500" s="203" t="s">
        <v>1225</v>
      </c>
      <c r="N500" s="192" t="s">
        <v>641</v>
      </c>
      <c r="O500" s="192"/>
      <c r="P500" s="203" t="s">
        <v>1667</v>
      </c>
      <c r="Q500" s="192" t="s">
        <v>644</v>
      </c>
      <c r="R500" s="192"/>
      <c r="S500" s="192"/>
      <c r="T500" s="192"/>
      <c r="U500" s="192"/>
      <c r="V500" s="280">
        <v>0</v>
      </c>
      <c r="W500" s="280">
        <v>0</v>
      </c>
      <c r="X500" s="281"/>
      <c r="Y500" s="192">
        <v>2016</v>
      </c>
      <c r="Z500" s="192">
        <v>11</v>
      </c>
    </row>
    <row r="501" spans="3:26" s="44" customFormat="1" ht="176.25" customHeight="1" x14ac:dyDescent="0.25">
      <c r="C501" s="425" t="s">
        <v>2135</v>
      </c>
      <c r="D501" s="278" t="s">
        <v>172</v>
      </c>
      <c r="E501" s="278" t="s">
        <v>638</v>
      </c>
      <c r="F501" s="279" t="s">
        <v>639</v>
      </c>
      <c r="G501" s="279" t="s">
        <v>639</v>
      </c>
      <c r="H501" s="192" t="s">
        <v>640</v>
      </c>
      <c r="I501" s="192" t="s">
        <v>201</v>
      </c>
      <c r="J501" s="191">
        <v>1</v>
      </c>
      <c r="K501" s="192">
        <v>750000000</v>
      </c>
      <c r="L501" s="192" t="s">
        <v>641</v>
      </c>
      <c r="M501" s="203" t="s">
        <v>1930</v>
      </c>
      <c r="N501" s="192" t="s">
        <v>641</v>
      </c>
      <c r="O501" s="192"/>
      <c r="P501" s="203" t="s">
        <v>1667</v>
      </c>
      <c r="Q501" s="192" t="s">
        <v>644</v>
      </c>
      <c r="R501" s="192"/>
      <c r="S501" s="192"/>
      <c r="T501" s="192"/>
      <c r="U501" s="192"/>
      <c r="V501" s="280">
        <v>0</v>
      </c>
      <c r="W501" s="280">
        <v>0</v>
      </c>
      <c r="X501" s="281"/>
      <c r="Y501" s="192">
        <v>2016</v>
      </c>
      <c r="Z501" s="192" t="s">
        <v>2339</v>
      </c>
    </row>
    <row r="502" spans="3:26" s="44" customFormat="1" ht="176.25" customHeight="1" x14ac:dyDescent="0.25">
      <c r="C502" s="425" t="s">
        <v>2344</v>
      </c>
      <c r="D502" s="278" t="s">
        <v>172</v>
      </c>
      <c r="E502" s="278" t="s">
        <v>2340</v>
      </c>
      <c r="F502" s="279" t="s">
        <v>2341</v>
      </c>
      <c r="G502" s="279" t="s">
        <v>2342</v>
      </c>
      <c r="H502" s="192" t="s">
        <v>2343</v>
      </c>
      <c r="I502" s="192" t="s">
        <v>201</v>
      </c>
      <c r="J502" s="191">
        <v>1</v>
      </c>
      <c r="K502" s="192">
        <v>750000000</v>
      </c>
      <c r="L502" s="192" t="s">
        <v>641</v>
      </c>
      <c r="M502" s="203" t="s">
        <v>1930</v>
      </c>
      <c r="N502" s="192" t="s">
        <v>641</v>
      </c>
      <c r="O502" s="192"/>
      <c r="P502" s="203" t="s">
        <v>1667</v>
      </c>
      <c r="Q502" s="192" t="s">
        <v>644</v>
      </c>
      <c r="R502" s="192"/>
      <c r="S502" s="192"/>
      <c r="T502" s="192"/>
      <c r="U502" s="192"/>
      <c r="V502" s="280">
        <f>7078571</f>
        <v>7078571</v>
      </c>
      <c r="W502" s="280">
        <f>V502*1.12</f>
        <v>7927999.5200000005</v>
      </c>
      <c r="X502" s="281"/>
      <c r="Y502" s="192">
        <v>2016</v>
      </c>
      <c r="Z502" s="192"/>
    </row>
    <row r="503" spans="3:26" s="44" customFormat="1" ht="176.25" customHeight="1" x14ac:dyDescent="0.25">
      <c r="C503" s="425" t="s">
        <v>708</v>
      </c>
      <c r="D503" s="190" t="s">
        <v>172</v>
      </c>
      <c r="E503" s="195" t="s">
        <v>690</v>
      </c>
      <c r="F503" s="192" t="s">
        <v>691</v>
      </c>
      <c r="G503" s="192" t="s">
        <v>692</v>
      </c>
      <c r="H503" s="90" t="s">
        <v>693</v>
      </c>
      <c r="I503" s="90" t="s">
        <v>176</v>
      </c>
      <c r="J503" s="91">
        <v>1</v>
      </c>
      <c r="K503" s="90">
        <v>750000000</v>
      </c>
      <c r="L503" s="193" t="s">
        <v>177</v>
      </c>
      <c r="M503" s="192" t="s">
        <v>694</v>
      </c>
      <c r="N503" s="192" t="s">
        <v>695</v>
      </c>
      <c r="O503" s="195"/>
      <c r="P503" s="192" t="s">
        <v>696</v>
      </c>
      <c r="Q503" s="194" t="s">
        <v>181</v>
      </c>
      <c r="R503" s="195"/>
      <c r="S503" s="195"/>
      <c r="T503" s="195"/>
      <c r="U503" s="195"/>
      <c r="V503" s="222">
        <v>0</v>
      </c>
      <c r="W503" s="223">
        <f>V503*1.12</f>
        <v>0</v>
      </c>
      <c r="X503" s="195"/>
      <c r="Y503" s="195">
        <v>2016</v>
      </c>
      <c r="Z503" s="330" t="s">
        <v>1079</v>
      </c>
    </row>
    <row r="504" spans="3:26" s="44" customFormat="1" ht="176.25" customHeight="1" x14ac:dyDescent="0.25">
      <c r="C504" s="425" t="s">
        <v>1705</v>
      </c>
      <c r="D504" s="190" t="s">
        <v>172</v>
      </c>
      <c r="E504" s="195" t="s">
        <v>690</v>
      </c>
      <c r="F504" s="192" t="s">
        <v>691</v>
      </c>
      <c r="G504" s="192" t="s">
        <v>692</v>
      </c>
      <c r="H504" s="90" t="s">
        <v>693</v>
      </c>
      <c r="I504" s="90" t="s">
        <v>176</v>
      </c>
      <c r="J504" s="91">
        <v>1</v>
      </c>
      <c r="K504" s="90">
        <v>750000000</v>
      </c>
      <c r="L504" s="193" t="s">
        <v>177</v>
      </c>
      <c r="M504" s="192" t="s">
        <v>745</v>
      </c>
      <c r="N504" s="192" t="s">
        <v>695</v>
      </c>
      <c r="O504" s="195"/>
      <c r="P504" s="192" t="s">
        <v>1704</v>
      </c>
      <c r="Q504" s="194" t="s">
        <v>181</v>
      </c>
      <c r="R504" s="195"/>
      <c r="S504" s="195"/>
      <c r="T504" s="195"/>
      <c r="U504" s="195"/>
      <c r="V504" s="222">
        <v>13637962</v>
      </c>
      <c r="W504" s="223">
        <f>V504*1.12</f>
        <v>15274517.440000001</v>
      </c>
      <c r="X504" s="195"/>
      <c r="Y504" s="195">
        <v>2016</v>
      </c>
      <c r="Z504" s="330"/>
    </row>
    <row r="505" spans="3:26" s="44" customFormat="1" ht="176.25" customHeight="1" x14ac:dyDescent="0.25">
      <c r="C505" s="425" t="s">
        <v>709</v>
      </c>
      <c r="D505" s="190" t="s">
        <v>172</v>
      </c>
      <c r="E505" s="195" t="s">
        <v>697</v>
      </c>
      <c r="F505" s="192" t="s">
        <v>698</v>
      </c>
      <c r="G505" s="192" t="s">
        <v>698</v>
      </c>
      <c r="H505" s="90" t="s">
        <v>699</v>
      </c>
      <c r="I505" s="90" t="s">
        <v>176</v>
      </c>
      <c r="J505" s="91">
        <v>1</v>
      </c>
      <c r="K505" s="90">
        <v>750000000</v>
      </c>
      <c r="L505" s="193" t="s">
        <v>177</v>
      </c>
      <c r="M505" s="192" t="s">
        <v>694</v>
      </c>
      <c r="N505" s="192" t="s">
        <v>700</v>
      </c>
      <c r="O505" s="195"/>
      <c r="P505" s="192" t="s">
        <v>696</v>
      </c>
      <c r="Q505" s="194" t="s">
        <v>181</v>
      </c>
      <c r="R505" s="195"/>
      <c r="S505" s="195"/>
      <c r="T505" s="195"/>
      <c r="U505" s="195"/>
      <c r="V505" s="222">
        <v>0</v>
      </c>
      <c r="W505" s="223">
        <f>V505*1.12</f>
        <v>0</v>
      </c>
      <c r="X505" s="195"/>
      <c r="Y505" s="195">
        <v>2016</v>
      </c>
      <c r="Z505" s="330">
        <v>7</v>
      </c>
    </row>
    <row r="506" spans="3:26" s="44" customFormat="1" ht="176.25" customHeight="1" x14ac:dyDescent="0.25">
      <c r="C506" s="425" t="s">
        <v>1156</v>
      </c>
      <c r="D506" s="190" t="s">
        <v>172</v>
      </c>
      <c r="E506" s="195" t="s">
        <v>697</v>
      </c>
      <c r="F506" s="192" t="s">
        <v>698</v>
      </c>
      <c r="G506" s="192" t="s">
        <v>698</v>
      </c>
      <c r="H506" s="90" t="s">
        <v>699</v>
      </c>
      <c r="I506" s="90" t="s">
        <v>201</v>
      </c>
      <c r="J506" s="91">
        <v>1</v>
      </c>
      <c r="K506" s="90">
        <v>750000000</v>
      </c>
      <c r="L506" s="193" t="s">
        <v>177</v>
      </c>
      <c r="M506" s="192" t="s">
        <v>694</v>
      </c>
      <c r="N506" s="192" t="s">
        <v>700</v>
      </c>
      <c r="O506" s="195"/>
      <c r="P506" s="192" t="s">
        <v>696</v>
      </c>
      <c r="Q506" s="194" t="s">
        <v>181</v>
      </c>
      <c r="R506" s="195"/>
      <c r="S506" s="195"/>
      <c r="T506" s="195"/>
      <c r="U506" s="195"/>
      <c r="V506" s="222">
        <v>3249832</v>
      </c>
      <c r="W506" s="223">
        <f>V506*1.12</f>
        <v>3639811.8400000003</v>
      </c>
      <c r="X506" s="195"/>
      <c r="Y506" s="195">
        <v>2016</v>
      </c>
      <c r="Z506" s="330"/>
    </row>
    <row r="507" spans="3:26" s="44" customFormat="1" ht="176.25" customHeight="1" x14ac:dyDescent="0.2">
      <c r="C507" s="425" t="s">
        <v>710</v>
      </c>
      <c r="D507" s="190" t="s">
        <v>172</v>
      </c>
      <c r="E507" s="195" t="s">
        <v>173</v>
      </c>
      <c r="F507" s="192" t="s">
        <v>174</v>
      </c>
      <c r="G507" s="192" t="s">
        <v>174</v>
      </c>
      <c r="H507" s="90" t="s">
        <v>701</v>
      </c>
      <c r="I507" s="90" t="s">
        <v>176</v>
      </c>
      <c r="J507" s="191">
        <v>1</v>
      </c>
      <c r="K507" s="192">
        <v>750000000</v>
      </c>
      <c r="L507" s="193" t="s">
        <v>177</v>
      </c>
      <c r="M507" s="90" t="s">
        <v>702</v>
      </c>
      <c r="N507" s="90" t="s">
        <v>703</v>
      </c>
      <c r="O507" s="92"/>
      <c r="P507" s="90" t="s">
        <v>704</v>
      </c>
      <c r="Q507" s="194" t="s">
        <v>181</v>
      </c>
      <c r="R507" s="221"/>
      <c r="S507" s="221"/>
      <c r="T507" s="221"/>
      <c r="U507" s="221"/>
      <c r="V507" s="222">
        <v>0</v>
      </c>
      <c r="W507" s="223">
        <v>0</v>
      </c>
      <c r="X507" s="224"/>
      <c r="Y507" s="89">
        <v>2016</v>
      </c>
      <c r="Z507" s="330">
        <v>14</v>
      </c>
    </row>
    <row r="508" spans="3:26" s="44" customFormat="1" ht="176.25" customHeight="1" x14ac:dyDescent="0.2">
      <c r="C508" s="425" t="s">
        <v>1077</v>
      </c>
      <c r="D508" s="190" t="s">
        <v>172</v>
      </c>
      <c r="E508" s="195" t="s">
        <v>173</v>
      </c>
      <c r="F508" s="192" t="s">
        <v>174</v>
      </c>
      <c r="G508" s="192" t="s">
        <v>174</v>
      </c>
      <c r="H508" s="90" t="s">
        <v>1075</v>
      </c>
      <c r="I508" s="90" t="s">
        <v>176</v>
      </c>
      <c r="J508" s="191">
        <v>1</v>
      </c>
      <c r="K508" s="192">
        <v>750000000</v>
      </c>
      <c r="L508" s="193" t="s">
        <v>177</v>
      </c>
      <c r="M508" s="90" t="s">
        <v>702</v>
      </c>
      <c r="N508" s="90" t="s">
        <v>703</v>
      </c>
      <c r="O508" s="92"/>
      <c r="P508" s="90" t="s">
        <v>1076</v>
      </c>
      <c r="Q508" s="194" t="s">
        <v>181</v>
      </c>
      <c r="R508" s="221"/>
      <c r="S508" s="221"/>
      <c r="T508" s="221"/>
      <c r="U508" s="221"/>
      <c r="V508" s="222">
        <v>0</v>
      </c>
      <c r="W508" s="223">
        <v>0</v>
      </c>
      <c r="X508" s="224"/>
      <c r="Y508" s="89">
        <v>2016</v>
      </c>
      <c r="Z508" s="330" t="s">
        <v>900</v>
      </c>
    </row>
    <row r="509" spans="3:26" s="44" customFormat="1" ht="176.25" customHeight="1" x14ac:dyDescent="0.2">
      <c r="C509" s="425" t="s">
        <v>711</v>
      </c>
      <c r="D509" s="190" t="s">
        <v>172</v>
      </c>
      <c r="E509" s="195" t="s">
        <v>173</v>
      </c>
      <c r="F509" s="192" t="s">
        <v>174</v>
      </c>
      <c r="G509" s="192" t="s">
        <v>174</v>
      </c>
      <c r="H509" s="90" t="s">
        <v>1078</v>
      </c>
      <c r="I509" s="90" t="s">
        <v>176</v>
      </c>
      <c r="J509" s="91">
        <v>1</v>
      </c>
      <c r="K509" s="90">
        <v>750000000</v>
      </c>
      <c r="L509" s="52" t="s">
        <v>177</v>
      </c>
      <c r="M509" s="90" t="s">
        <v>705</v>
      </c>
      <c r="N509" s="90" t="s">
        <v>185</v>
      </c>
      <c r="O509" s="92"/>
      <c r="P509" s="90" t="s">
        <v>706</v>
      </c>
      <c r="Q509" s="67" t="s">
        <v>181</v>
      </c>
      <c r="R509" s="92"/>
      <c r="S509" s="92"/>
      <c r="T509" s="92"/>
      <c r="U509" s="92"/>
      <c r="V509" s="93">
        <v>0</v>
      </c>
      <c r="W509" s="94">
        <v>0</v>
      </c>
      <c r="X509" s="224"/>
      <c r="Y509" s="89">
        <v>2016</v>
      </c>
      <c r="Z509" s="330" t="s">
        <v>1079</v>
      </c>
    </row>
    <row r="510" spans="3:26" s="44" customFormat="1" ht="176.25" customHeight="1" x14ac:dyDescent="0.2">
      <c r="C510" s="425" t="s">
        <v>1082</v>
      </c>
      <c r="D510" s="190" t="s">
        <v>172</v>
      </c>
      <c r="E510" s="195" t="s">
        <v>173</v>
      </c>
      <c r="F510" s="192" t="s">
        <v>174</v>
      </c>
      <c r="G510" s="192" t="s">
        <v>174</v>
      </c>
      <c r="H510" s="90" t="s">
        <v>1080</v>
      </c>
      <c r="I510" s="90" t="s">
        <v>176</v>
      </c>
      <c r="J510" s="91">
        <v>1</v>
      </c>
      <c r="K510" s="90">
        <v>750000000</v>
      </c>
      <c r="L510" s="52" t="s">
        <v>177</v>
      </c>
      <c r="M510" s="90" t="s">
        <v>702</v>
      </c>
      <c r="N510" s="90" t="s">
        <v>185</v>
      </c>
      <c r="O510" s="92"/>
      <c r="P510" s="90" t="s">
        <v>1081</v>
      </c>
      <c r="Q510" s="67" t="s">
        <v>181</v>
      </c>
      <c r="R510" s="92"/>
      <c r="S510" s="92"/>
      <c r="T510" s="92"/>
      <c r="U510" s="92"/>
      <c r="V510" s="93">
        <v>0</v>
      </c>
      <c r="W510" s="94">
        <v>0</v>
      </c>
      <c r="X510" s="224"/>
      <c r="Y510" s="89">
        <v>2016</v>
      </c>
      <c r="Z510" s="330" t="s">
        <v>900</v>
      </c>
    </row>
    <row r="511" spans="3:26" s="44" customFormat="1" ht="176.25" customHeight="1" x14ac:dyDescent="0.2">
      <c r="C511" s="425" t="s">
        <v>712</v>
      </c>
      <c r="D511" s="190" t="s">
        <v>172</v>
      </c>
      <c r="E511" s="195" t="s">
        <v>173</v>
      </c>
      <c r="F511" s="90" t="s">
        <v>174</v>
      </c>
      <c r="G511" s="90" t="s">
        <v>174</v>
      </c>
      <c r="H511" s="90" t="s">
        <v>1083</v>
      </c>
      <c r="I511" s="90" t="s">
        <v>176</v>
      </c>
      <c r="J511" s="91">
        <v>1</v>
      </c>
      <c r="K511" s="90">
        <v>750000000</v>
      </c>
      <c r="L511" s="52" t="s">
        <v>177</v>
      </c>
      <c r="M511" s="90" t="s">
        <v>705</v>
      </c>
      <c r="N511" s="90" t="s">
        <v>185</v>
      </c>
      <c r="O511" s="92"/>
      <c r="P511" s="90" t="s">
        <v>706</v>
      </c>
      <c r="Q511" s="67" t="s">
        <v>181</v>
      </c>
      <c r="R511" s="92"/>
      <c r="S511" s="92"/>
      <c r="T511" s="92"/>
      <c r="U511" s="92"/>
      <c r="V511" s="93">
        <v>0</v>
      </c>
      <c r="W511" s="94">
        <v>0</v>
      </c>
      <c r="X511" s="224"/>
      <c r="Y511" s="89">
        <v>2016</v>
      </c>
      <c r="Z511" s="330" t="s">
        <v>1079</v>
      </c>
    </row>
    <row r="512" spans="3:26" s="44" customFormat="1" ht="176.25" customHeight="1" x14ac:dyDescent="0.2">
      <c r="C512" s="425" t="s">
        <v>1085</v>
      </c>
      <c r="D512" s="190" t="s">
        <v>172</v>
      </c>
      <c r="E512" s="195" t="s">
        <v>173</v>
      </c>
      <c r="F512" s="192" t="s">
        <v>174</v>
      </c>
      <c r="G512" s="192" t="s">
        <v>174</v>
      </c>
      <c r="H512" s="90" t="s">
        <v>1084</v>
      </c>
      <c r="I512" s="90" t="s">
        <v>176</v>
      </c>
      <c r="J512" s="91">
        <v>1</v>
      </c>
      <c r="K512" s="90">
        <v>750000000</v>
      </c>
      <c r="L512" s="52" t="s">
        <v>177</v>
      </c>
      <c r="M512" s="90" t="s">
        <v>702</v>
      </c>
      <c r="N512" s="90" t="s">
        <v>185</v>
      </c>
      <c r="O512" s="92"/>
      <c r="P512" s="90" t="s">
        <v>1081</v>
      </c>
      <c r="Q512" s="67" t="s">
        <v>181</v>
      </c>
      <c r="R512" s="92"/>
      <c r="S512" s="92"/>
      <c r="T512" s="92"/>
      <c r="U512" s="92"/>
      <c r="V512" s="93">
        <v>0</v>
      </c>
      <c r="W512" s="94">
        <v>0</v>
      </c>
      <c r="X512" s="224"/>
      <c r="Y512" s="89">
        <v>2016</v>
      </c>
      <c r="Z512" s="330" t="s">
        <v>900</v>
      </c>
    </row>
    <row r="513" spans="2:26" s="44" customFormat="1" ht="176.25" customHeight="1" x14ac:dyDescent="0.2">
      <c r="C513" s="425" t="s">
        <v>713</v>
      </c>
      <c r="D513" s="190" t="s">
        <v>172</v>
      </c>
      <c r="E513" s="195" t="s">
        <v>173</v>
      </c>
      <c r="F513" s="90" t="s">
        <v>174</v>
      </c>
      <c r="G513" s="90" t="s">
        <v>174</v>
      </c>
      <c r="H513" s="90" t="s">
        <v>707</v>
      </c>
      <c r="I513" s="90" t="s">
        <v>176</v>
      </c>
      <c r="J513" s="91">
        <v>1</v>
      </c>
      <c r="K513" s="90">
        <v>750000000</v>
      </c>
      <c r="L513" s="52" t="s">
        <v>177</v>
      </c>
      <c r="M513" s="90" t="s">
        <v>705</v>
      </c>
      <c r="N513" s="90" t="s">
        <v>185</v>
      </c>
      <c r="O513" s="92"/>
      <c r="P513" s="90" t="s">
        <v>706</v>
      </c>
      <c r="Q513" s="67" t="s">
        <v>181</v>
      </c>
      <c r="R513" s="92"/>
      <c r="S513" s="92"/>
      <c r="T513" s="92"/>
      <c r="U513" s="92"/>
      <c r="V513" s="93">
        <v>0</v>
      </c>
      <c r="W513" s="94">
        <v>0</v>
      </c>
      <c r="X513" s="224"/>
      <c r="Y513" s="89">
        <v>2016</v>
      </c>
      <c r="Z513" s="330" t="s">
        <v>1079</v>
      </c>
    </row>
    <row r="514" spans="2:26" s="44" customFormat="1" ht="176.25" customHeight="1" x14ac:dyDescent="0.2">
      <c r="C514" s="425" t="s">
        <v>1087</v>
      </c>
      <c r="D514" s="190" t="s">
        <v>172</v>
      </c>
      <c r="E514" s="195" t="s">
        <v>173</v>
      </c>
      <c r="F514" s="192" t="s">
        <v>174</v>
      </c>
      <c r="G514" s="192" t="s">
        <v>174</v>
      </c>
      <c r="H514" s="90" t="s">
        <v>1086</v>
      </c>
      <c r="I514" s="90" t="s">
        <v>176</v>
      </c>
      <c r="J514" s="91">
        <v>1</v>
      </c>
      <c r="K514" s="90">
        <v>750000000</v>
      </c>
      <c r="L514" s="52" t="s">
        <v>177</v>
      </c>
      <c r="M514" s="90" t="s">
        <v>702</v>
      </c>
      <c r="N514" s="90" t="s">
        <v>185</v>
      </c>
      <c r="O514" s="92"/>
      <c r="P514" s="90" t="s">
        <v>1081</v>
      </c>
      <c r="Q514" s="67" t="s">
        <v>181</v>
      </c>
      <c r="R514" s="92"/>
      <c r="S514" s="92"/>
      <c r="T514" s="92"/>
      <c r="U514" s="92"/>
      <c r="V514" s="93">
        <v>0</v>
      </c>
      <c r="W514" s="94">
        <v>0</v>
      </c>
      <c r="X514" s="224"/>
      <c r="Y514" s="89">
        <v>2016</v>
      </c>
      <c r="Z514" s="330" t="s">
        <v>900</v>
      </c>
    </row>
    <row r="515" spans="2:26" s="44" customFormat="1" ht="181.5" customHeight="1" x14ac:dyDescent="0.25">
      <c r="C515" s="425" t="s">
        <v>792</v>
      </c>
      <c r="D515" s="296" t="s">
        <v>247</v>
      </c>
      <c r="E515" s="297" t="s">
        <v>638</v>
      </c>
      <c r="F515" s="297" t="s">
        <v>639</v>
      </c>
      <c r="G515" s="297" t="s">
        <v>639</v>
      </c>
      <c r="H515" s="298" t="s">
        <v>790</v>
      </c>
      <c r="I515" s="299" t="s">
        <v>176</v>
      </c>
      <c r="J515" s="300">
        <v>1</v>
      </c>
      <c r="K515" s="296">
        <v>750000000</v>
      </c>
      <c r="L515" s="301" t="s">
        <v>252</v>
      </c>
      <c r="M515" s="302" t="s">
        <v>642</v>
      </c>
      <c r="N515" s="303" t="s">
        <v>1733</v>
      </c>
      <c r="O515" s="296"/>
      <c r="P515" s="304" t="s">
        <v>1734</v>
      </c>
      <c r="Q515" s="296" t="s">
        <v>255</v>
      </c>
      <c r="R515" s="296"/>
      <c r="S515" s="296"/>
      <c r="T515" s="296"/>
      <c r="U515" s="305"/>
      <c r="V515" s="306">
        <v>0</v>
      </c>
      <c r="W515" s="306">
        <v>0</v>
      </c>
      <c r="X515" s="296"/>
      <c r="Y515" s="296">
        <v>2016</v>
      </c>
      <c r="Z515" s="296">
        <v>11.14</v>
      </c>
    </row>
    <row r="516" spans="2:26" s="44" customFormat="1" ht="192" customHeight="1" x14ac:dyDescent="0.25">
      <c r="C516" s="425" t="s">
        <v>1737</v>
      </c>
      <c r="D516" s="260" t="s">
        <v>247</v>
      </c>
      <c r="E516" s="412" t="s">
        <v>638</v>
      </c>
      <c r="F516" s="412" t="s">
        <v>639</v>
      </c>
      <c r="G516" s="412" t="s">
        <v>639</v>
      </c>
      <c r="H516" s="190" t="s">
        <v>790</v>
      </c>
      <c r="I516" s="268" t="s">
        <v>176</v>
      </c>
      <c r="J516" s="411">
        <v>1</v>
      </c>
      <c r="K516" s="260">
        <v>750000000</v>
      </c>
      <c r="L516" s="265" t="s">
        <v>252</v>
      </c>
      <c r="M516" s="265" t="s">
        <v>1735</v>
      </c>
      <c r="N516" s="413" t="s">
        <v>1733</v>
      </c>
      <c r="O516" s="260"/>
      <c r="P516" s="267" t="s">
        <v>1736</v>
      </c>
      <c r="Q516" s="260" t="s">
        <v>255</v>
      </c>
      <c r="R516" s="260"/>
      <c r="S516" s="260"/>
      <c r="T516" s="260"/>
      <c r="U516" s="268"/>
      <c r="V516" s="270">
        <v>0</v>
      </c>
      <c r="W516" s="270">
        <v>0</v>
      </c>
      <c r="X516" s="260"/>
      <c r="Y516" s="260">
        <v>2016</v>
      </c>
      <c r="Z516" s="260">
        <v>11.14</v>
      </c>
    </row>
    <row r="517" spans="2:26" s="44" customFormat="1" ht="192" customHeight="1" x14ac:dyDescent="0.25">
      <c r="C517" s="425" t="s">
        <v>2293</v>
      </c>
      <c r="D517" s="260" t="s">
        <v>247</v>
      </c>
      <c r="E517" s="412" t="s">
        <v>638</v>
      </c>
      <c r="F517" s="412" t="s">
        <v>639</v>
      </c>
      <c r="G517" s="412" t="s">
        <v>639</v>
      </c>
      <c r="H517" s="190" t="s">
        <v>790</v>
      </c>
      <c r="I517" s="268" t="s">
        <v>176</v>
      </c>
      <c r="J517" s="411">
        <v>1</v>
      </c>
      <c r="K517" s="260">
        <v>750000000</v>
      </c>
      <c r="L517" s="265" t="s">
        <v>252</v>
      </c>
      <c r="M517" s="265" t="s">
        <v>1920</v>
      </c>
      <c r="N517" s="413" t="s">
        <v>1733</v>
      </c>
      <c r="O517" s="269"/>
      <c r="P517" s="267" t="s">
        <v>2292</v>
      </c>
      <c r="Q517" s="260" t="s">
        <v>255</v>
      </c>
      <c r="R517" s="269"/>
      <c r="S517" s="269"/>
      <c r="T517" s="269"/>
      <c r="U517" s="270"/>
      <c r="V517" s="270">
        <v>8000000</v>
      </c>
      <c r="W517" s="270">
        <v>8960000</v>
      </c>
      <c r="X517" s="260"/>
      <c r="Y517" s="260">
        <v>2016</v>
      </c>
      <c r="Z517" s="260"/>
    </row>
    <row r="518" spans="2:26" s="44" customFormat="1" ht="176.25" customHeight="1" x14ac:dyDescent="0.2">
      <c r="C518" s="425" t="s">
        <v>1604</v>
      </c>
      <c r="D518" s="155" t="s">
        <v>501</v>
      </c>
      <c r="E518" s="155" t="s">
        <v>1600</v>
      </c>
      <c r="F518" s="155" t="s">
        <v>1601</v>
      </c>
      <c r="G518" s="155" t="s">
        <v>1601</v>
      </c>
      <c r="H518" s="59" t="s">
        <v>1602</v>
      </c>
      <c r="I518" s="155" t="s">
        <v>176</v>
      </c>
      <c r="J518" s="251">
        <v>0.8</v>
      </c>
      <c r="K518" s="59">
        <v>750000000</v>
      </c>
      <c r="L518" s="90" t="s">
        <v>506</v>
      </c>
      <c r="M518" s="90" t="s">
        <v>628</v>
      </c>
      <c r="N518" s="90" t="s">
        <v>508</v>
      </c>
      <c r="O518" s="90"/>
      <c r="P518" s="90" t="s">
        <v>631</v>
      </c>
      <c r="Q518" s="90" t="s">
        <v>1603</v>
      </c>
      <c r="R518" s="59"/>
      <c r="S518" s="70"/>
      <c r="T518" s="70"/>
      <c r="U518" s="70"/>
      <c r="V518" s="73">
        <v>0</v>
      </c>
      <c r="W518" s="73">
        <v>0</v>
      </c>
      <c r="X518" s="87"/>
      <c r="Y518" s="70">
        <v>2016</v>
      </c>
      <c r="Z518" s="59">
        <v>11</v>
      </c>
    </row>
    <row r="519" spans="2:26" s="44" customFormat="1" ht="176.25" customHeight="1" x14ac:dyDescent="0.2">
      <c r="C519" s="425" t="s">
        <v>2136</v>
      </c>
      <c r="D519" s="155" t="s">
        <v>501</v>
      </c>
      <c r="E519" s="155" t="s">
        <v>1600</v>
      </c>
      <c r="F519" s="155" t="s">
        <v>1601</v>
      </c>
      <c r="G519" s="155" t="s">
        <v>1601</v>
      </c>
      <c r="H519" s="59" t="s">
        <v>1602</v>
      </c>
      <c r="I519" s="155" t="s">
        <v>176</v>
      </c>
      <c r="J519" s="251">
        <v>0.8</v>
      </c>
      <c r="K519" s="59">
        <v>750000000</v>
      </c>
      <c r="L519" s="90" t="s">
        <v>506</v>
      </c>
      <c r="M519" s="90" t="s">
        <v>628</v>
      </c>
      <c r="N519" s="90" t="s">
        <v>508</v>
      </c>
      <c r="O519" s="90"/>
      <c r="P519" s="90" t="s">
        <v>631</v>
      </c>
      <c r="Q519" s="90" t="s">
        <v>1603</v>
      </c>
      <c r="R519" s="59"/>
      <c r="S519" s="70"/>
      <c r="T519" s="70"/>
      <c r="U519" s="70"/>
      <c r="V519" s="73">
        <v>0</v>
      </c>
      <c r="W519" s="73">
        <v>0</v>
      </c>
      <c r="X519" s="87"/>
      <c r="Y519" s="70">
        <v>2016</v>
      </c>
      <c r="Z519" s="70">
        <v>11.14</v>
      </c>
    </row>
    <row r="520" spans="2:26" s="44" customFormat="1" ht="176.25" customHeight="1" x14ac:dyDescent="0.2">
      <c r="C520" s="446" t="s">
        <v>2418</v>
      </c>
      <c r="D520" s="155" t="s">
        <v>501</v>
      </c>
      <c r="E520" s="155" t="s">
        <v>1600</v>
      </c>
      <c r="F520" s="155" t="s">
        <v>1601</v>
      </c>
      <c r="G520" s="155" t="s">
        <v>1601</v>
      </c>
      <c r="H520" s="59" t="s">
        <v>1602</v>
      </c>
      <c r="I520" s="155" t="s">
        <v>176</v>
      </c>
      <c r="J520" s="251">
        <v>0.8</v>
      </c>
      <c r="K520" s="59">
        <v>750000000</v>
      </c>
      <c r="L520" s="90" t="s">
        <v>506</v>
      </c>
      <c r="M520" s="90" t="s">
        <v>1920</v>
      </c>
      <c r="N520" s="90" t="s">
        <v>508</v>
      </c>
      <c r="O520" s="90"/>
      <c r="P520" s="90" t="s">
        <v>1225</v>
      </c>
      <c r="Q520" s="90" t="s">
        <v>1603</v>
      </c>
      <c r="R520" s="59"/>
      <c r="S520" s="70"/>
      <c r="T520" s="70"/>
      <c r="U520" s="70"/>
      <c r="V520" s="73">
        <v>8705363</v>
      </c>
      <c r="W520" s="73">
        <v>9750006.5600000005</v>
      </c>
      <c r="X520" s="87"/>
      <c r="Y520" s="70">
        <v>2016</v>
      </c>
      <c r="Z520" s="87"/>
    </row>
    <row r="521" spans="2:26" s="44" customFormat="1" ht="176.25" customHeight="1" x14ac:dyDescent="0.25">
      <c r="C521" s="425" t="s">
        <v>1672</v>
      </c>
      <c r="D521" s="190" t="s">
        <v>501</v>
      </c>
      <c r="E521" s="461" t="s">
        <v>638</v>
      </c>
      <c r="F521" s="282" t="s">
        <v>1669</v>
      </c>
      <c r="G521" s="461" t="s">
        <v>1669</v>
      </c>
      <c r="H521" s="190" t="s">
        <v>1670</v>
      </c>
      <c r="I521" s="256" t="s">
        <v>201</v>
      </c>
      <c r="J521" s="194">
        <v>1</v>
      </c>
      <c r="K521" s="190">
        <v>750000000</v>
      </c>
      <c r="L521" s="190" t="s">
        <v>598</v>
      </c>
      <c r="M521" s="256" t="s">
        <v>458</v>
      </c>
      <c r="N521" s="190" t="s">
        <v>599</v>
      </c>
      <c r="O521" s="205"/>
      <c r="P521" s="256" t="s">
        <v>766</v>
      </c>
      <c r="Q521" s="59" t="s">
        <v>1671</v>
      </c>
      <c r="R521" s="45"/>
      <c r="S521" s="45"/>
      <c r="T521" s="50"/>
      <c r="U521" s="45"/>
      <c r="V521" s="283">
        <v>5000000</v>
      </c>
      <c r="W521" s="284">
        <f>V521*1.12</f>
        <v>5600000.0000000009</v>
      </c>
      <c r="X521" s="45"/>
      <c r="Y521" s="45">
        <v>2016</v>
      </c>
      <c r="Z521" s="364"/>
    </row>
    <row r="522" spans="2:26" s="44" customFormat="1" ht="176.25" customHeight="1" x14ac:dyDescent="0.25">
      <c r="C522" s="425" t="s">
        <v>1732</v>
      </c>
      <c r="D522" s="323" t="s">
        <v>172</v>
      </c>
      <c r="E522" s="323" t="s">
        <v>1727</v>
      </c>
      <c r="F522" s="323" t="s">
        <v>1728</v>
      </c>
      <c r="G522" s="323" t="s">
        <v>1729</v>
      </c>
      <c r="H522" s="323" t="s">
        <v>1730</v>
      </c>
      <c r="I522" s="226" t="s">
        <v>176</v>
      </c>
      <c r="J522" s="228">
        <v>0.85</v>
      </c>
      <c r="K522" s="226">
        <v>750000000</v>
      </c>
      <c r="L522" s="226" t="s">
        <v>339</v>
      </c>
      <c r="M522" s="226" t="s">
        <v>643</v>
      </c>
      <c r="N522" s="226" t="s">
        <v>339</v>
      </c>
      <c r="O522" s="226"/>
      <c r="P522" s="226" t="s">
        <v>1225</v>
      </c>
      <c r="Q522" s="323" t="s">
        <v>1731</v>
      </c>
      <c r="R522" s="323"/>
      <c r="S522" s="323"/>
      <c r="T522" s="323"/>
      <c r="U522" s="323"/>
      <c r="V522" s="324">
        <v>0</v>
      </c>
      <c r="W522" s="324">
        <v>0</v>
      </c>
      <c r="X522" s="323"/>
      <c r="Y522" s="323">
        <v>2016</v>
      </c>
      <c r="Z522" s="230">
        <v>6</v>
      </c>
    </row>
    <row r="523" spans="2:26" s="44" customFormat="1" ht="176.25" customHeight="1" x14ac:dyDescent="0.25">
      <c r="B523" s="44" t="s">
        <v>309</v>
      </c>
      <c r="C523" s="425" t="s">
        <v>1817</v>
      </c>
      <c r="D523" s="395" t="s">
        <v>172</v>
      </c>
      <c r="E523" s="395" t="s">
        <v>1727</v>
      </c>
      <c r="F523" s="395" t="s">
        <v>1728</v>
      </c>
      <c r="G523" s="395" t="s">
        <v>1729</v>
      </c>
      <c r="H523" s="395" t="s">
        <v>1818</v>
      </c>
      <c r="I523" s="395" t="s">
        <v>176</v>
      </c>
      <c r="J523" s="396">
        <v>0.85</v>
      </c>
      <c r="K523" s="395">
        <v>750000000</v>
      </c>
      <c r="L523" s="395" t="s">
        <v>339</v>
      </c>
      <c r="M523" s="395" t="s">
        <v>1819</v>
      </c>
      <c r="N523" s="395" t="s">
        <v>339</v>
      </c>
      <c r="O523" s="395"/>
      <c r="P523" s="395" t="s">
        <v>1225</v>
      </c>
      <c r="Q523" s="395" t="s">
        <v>1731</v>
      </c>
      <c r="R523" s="395"/>
      <c r="S523" s="395"/>
      <c r="T523" s="395"/>
      <c r="U523" s="395"/>
      <c r="V523" s="422">
        <v>0</v>
      </c>
      <c r="W523" s="422">
        <v>0</v>
      </c>
      <c r="X523" s="395"/>
      <c r="Y523" s="395">
        <v>2016</v>
      </c>
      <c r="Z523" s="410" t="s">
        <v>1079</v>
      </c>
    </row>
    <row r="524" spans="2:26" s="44" customFormat="1" ht="176.25" customHeight="1" x14ac:dyDescent="0.25">
      <c r="C524" s="425" t="s">
        <v>2323</v>
      </c>
      <c r="D524" s="395" t="s">
        <v>172</v>
      </c>
      <c r="E524" s="395" t="s">
        <v>1727</v>
      </c>
      <c r="F524" s="395" t="s">
        <v>1728</v>
      </c>
      <c r="G524" s="395" t="s">
        <v>1729</v>
      </c>
      <c r="H524" s="395" t="s">
        <v>1818</v>
      </c>
      <c r="I524" s="395" t="s">
        <v>176</v>
      </c>
      <c r="J524" s="396">
        <v>0.85</v>
      </c>
      <c r="K524" s="395">
        <v>750000000</v>
      </c>
      <c r="L524" s="395" t="s">
        <v>339</v>
      </c>
      <c r="M524" s="395" t="s">
        <v>2321</v>
      </c>
      <c r="N524" s="395" t="s">
        <v>339</v>
      </c>
      <c r="O524" s="395"/>
      <c r="P524" s="395" t="s">
        <v>2322</v>
      </c>
      <c r="Q524" s="395" t="s">
        <v>1731</v>
      </c>
      <c r="R524" s="395"/>
      <c r="S524" s="395"/>
      <c r="T524" s="395"/>
      <c r="U524" s="395"/>
      <c r="V524" s="422">
        <v>15792410.699999999</v>
      </c>
      <c r="W524" s="422">
        <v>17687499.984000001</v>
      </c>
      <c r="X524" s="395"/>
      <c r="Y524" s="395">
        <v>2016</v>
      </c>
      <c r="Z524" s="410"/>
    </row>
    <row r="525" spans="2:26" s="44" customFormat="1" ht="176.25" customHeight="1" x14ac:dyDescent="0.25">
      <c r="C525" s="425" t="s">
        <v>1746</v>
      </c>
      <c r="D525" s="190" t="s">
        <v>172</v>
      </c>
      <c r="E525" s="155" t="s">
        <v>182</v>
      </c>
      <c r="F525" s="90" t="s">
        <v>183</v>
      </c>
      <c r="G525" s="90" t="s">
        <v>183</v>
      </c>
      <c r="H525" s="90" t="s">
        <v>1744</v>
      </c>
      <c r="I525" s="90" t="s">
        <v>184</v>
      </c>
      <c r="J525" s="191">
        <v>1</v>
      </c>
      <c r="K525" s="192">
        <v>750000000</v>
      </c>
      <c r="L525" s="193" t="s">
        <v>177</v>
      </c>
      <c r="M525" s="192" t="s">
        <v>643</v>
      </c>
      <c r="N525" s="192" t="s">
        <v>185</v>
      </c>
      <c r="O525" s="192"/>
      <c r="P525" s="90" t="s">
        <v>1825</v>
      </c>
      <c r="Q525" s="194" t="s">
        <v>818</v>
      </c>
      <c r="R525" s="195"/>
      <c r="S525" s="195"/>
      <c r="T525" s="195"/>
      <c r="U525" s="195"/>
      <c r="V525" s="196">
        <v>0</v>
      </c>
      <c r="W525" s="197">
        <v>0</v>
      </c>
      <c r="X525" s="198"/>
      <c r="Y525" s="195">
        <v>2016</v>
      </c>
      <c r="Z525" s="330" t="s">
        <v>829</v>
      </c>
    </row>
    <row r="526" spans="2:26" s="44" customFormat="1" ht="176.25" customHeight="1" x14ac:dyDescent="0.2">
      <c r="C526" s="425" t="s">
        <v>1828</v>
      </c>
      <c r="D526" s="59" t="s">
        <v>172</v>
      </c>
      <c r="E526" s="309" t="s">
        <v>1742</v>
      </c>
      <c r="F526" s="90" t="s">
        <v>1743</v>
      </c>
      <c r="G526" s="90" t="s">
        <v>1743</v>
      </c>
      <c r="H526" s="90" t="s">
        <v>1744</v>
      </c>
      <c r="I526" s="90" t="s">
        <v>184</v>
      </c>
      <c r="J526" s="91">
        <v>0.8</v>
      </c>
      <c r="K526" s="90">
        <v>750000000</v>
      </c>
      <c r="L526" s="52" t="s">
        <v>177</v>
      </c>
      <c r="M526" s="90" t="s">
        <v>1826</v>
      </c>
      <c r="N526" s="90" t="s">
        <v>185</v>
      </c>
      <c r="O526" s="92"/>
      <c r="P526" s="90" t="s">
        <v>1827</v>
      </c>
      <c r="Q526" s="67" t="s">
        <v>1745</v>
      </c>
      <c r="R526" s="92"/>
      <c r="S526" s="92"/>
      <c r="T526" s="92"/>
      <c r="U526" s="92"/>
      <c r="V526" s="93">
        <v>0</v>
      </c>
      <c r="W526" s="310">
        <f>V526*1.12</f>
        <v>0</v>
      </c>
      <c r="X526" s="311"/>
      <c r="Y526" s="89">
        <v>2016</v>
      </c>
      <c r="Z526" s="414" t="s">
        <v>1079</v>
      </c>
    </row>
    <row r="527" spans="2:26" s="44" customFormat="1" ht="176.25" customHeight="1" x14ac:dyDescent="0.2">
      <c r="C527" s="425" t="s">
        <v>2296</v>
      </c>
      <c r="D527" s="59" t="s">
        <v>172</v>
      </c>
      <c r="E527" s="309" t="s">
        <v>1742</v>
      </c>
      <c r="F527" s="90" t="s">
        <v>1743</v>
      </c>
      <c r="G527" s="90" t="s">
        <v>1743</v>
      </c>
      <c r="H527" s="90" t="s">
        <v>1744</v>
      </c>
      <c r="I527" s="90" t="s">
        <v>184</v>
      </c>
      <c r="J527" s="91">
        <v>0.8</v>
      </c>
      <c r="K527" s="90">
        <v>750000000</v>
      </c>
      <c r="L527" s="52" t="s">
        <v>177</v>
      </c>
      <c r="M527" s="192" t="s">
        <v>2159</v>
      </c>
      <c r="N527" s="90" t="s">
        <v>185</v>
      </c>
      <c r="O527" s="92"/>
      <c r="P527" s="192" t="s">
        <v>2294</v>
      </c>
      <c r="Q527" s="67" t="s">
        <v>1745</v>
      </c>
      <c r="R527" s="92"/>
      <c r="S527" s="92"/>
      <c r="T527" s="92"/>
      <c r="U527" s="92"/>
      <c r="V527" s="93">
        <v>4438441</v>
      </c>
      <c r="W527" s="310">
        <f>V527*1.12</f>
        <v>4971053.9200000009</v>
      </c>
      <c r="X527" s="311"/>
      <c r="Y527" s="89">
        <v>2016</v>
      </c>
      <c r="Z527" s="415"/>
    </row>
    <row r="528" spans="2:26" s="44" customFormat="1" ht="176.25" customHeight="1" x14ac:dyDescent="0.2">
      <c r="C528" s="425" t="s">
        <v>1747</v>
      </c>
      <c r="D528" s="190" t="s">
        <v>172</v>
      </c>
      <c r="E528" s="307" t="s">
        <v>1812</v>
      </c>
      <c r="F528" s="192" t="s">
        <v>1813</v>
      </c>
      <c r="G528" s="192" t="s">
        <v>1813</v>
      </c>
      <c r="H528" s="90" t="s">
        <v>1814</v>
      </c>
      <c r="I528" s="90" t="s">
        <v>189</v>
      </c>
      <c r="J528" s="191">
        <v>1</v>
      </c>
      <c r="K528" s="192">
        <v>750000000</v>
      </c>
      <c r="L528" s="193" t="s">
        <v>177</v>
      </c>
      <c r="M528" s="90" t="s">
        <v>1815</v>
      </c>
      <c r="N528" s="90" t="s">
        <v>221</v>
      </c>
      <c r="O528" s="92"/>
      <c r="P528" s="90" t="s">
        <v>746</v>
      </c>
      <c r="Q528" s="194" t="s">
        <v>1816</v>
      </c>
      <c r="R528" s="221"/>
      <c r="S528" s="221"/>
      <c r="T528" s="221"/>
      <c r="U528" s="221"/>
      <c r="V528" s="322">
        <f>W528/1.12</f>
        <v>789727.25892857136</v>
      </c>
      <c r="W528" s="308">
        <v>884494.53</v>
      </c>
      <c r="X528" s="198"/>
      <c r="Y528" s="90">
        <v>2016</v>
      </c>
      <c r="Z528" s="330"/>
    </row>
    <row r="529" spans="3:26" s="44" customFormat="1" ht="176.25" customHeight="1" x14ac:dyDescent="0.2">
      <c r="C529" s="425" t="s">
        <v>2056</v>
      </c>
      <c r="D529" s="190" t="s">
        <v>172</v>
      </c>
      <c r="E529" s="307" t="s">
        <v>1812</v>
      </c>
      <c r="F529" s="192" t="s">
        <v>1813</v>
      </c>
      <c r="G529" s="192" t="s">
        <v>1813</v>
      </c>
      <c r="H529" s="90" t="s">
        <v>2040</v>
      </c>
      <c r="I529" s="90" t="s">
        <v>189</v>
      </c>
      <c r="J529" s="191">
        <v>1</v>
      </c>
      <c r="K529" s="192">
        <v>750000000</v>
      </c>
      <c r="L529" s="193" t="s">
        <v>177</v>
      </c>
      <c r="M529" s="90" t="s">
        <v>2041</v>
      </c>
      <c r="N529" s="90" t="s">
        <v>185</v>
      </c>
      <c r="O529" s="92"/>
      <c r="P529" s="90" t="s">
        <v>2042</v>
      </c>
      <c r="Q529" s="194" t="s">
        <v>2043</v>
      </c>
      <c r="R529" s="221"/>
      <c r="S529" s="221"/>
      <c r="T529" s="221"/>
      <c r="U529" s="221"/>
      <c r="V529" s="322">
        <v>814429</v>
      </c>
      <c r="W529" s="308">
        <f>V529*1.12</f>
        <v>912160.4800000001</v>
      </c>
      <c r="X529" s="198"/>
      <c r="Y529" s="90">
        <v>2016</v>
      </c>
      <c r="Z529" s="330"/>
    </row>
    <row r="530" spans="3:26" s="44" customFormat="1" ht="176.25" customHeight="1" x14ac:dyDescent="0.2">
      <c r="C530" s="425" t="s">
        <v>2057</v>
      </c>
      <c r="D530" s="190" t="s">
        <v>172</v>
      </c>
      <c r="E530" s="307" t="s">
        <v>1812</v>
      </c>
      <c r="F530" s="192" t="s">
        <v>1813</v>
      </c>
      <c r="G530" s="192" t="s">
        <v>1813</v>
      </c>
      <c r="H530" s="90" t="s">
        <v>2044</v>
      </c>
      <c r="I530" s="90" t="s">
        <v>189</v>
      </c>
      <c r="J530" s="191">
        <v>1</v>
      </c>
      <c r="K530" s="192">
        <v>750000000</v>
      </c>
      <c r="L530" s="193" t="s">
        <v>177</v>
      </c>
      <c r="M530" s="90" t="s">
        <v>2041</v>
      </c>
      <c r="N530" s="90" t="s">
        <v>185</v>
      </c>
      <c r="O530" s="92"/>
      <c r="P530" s="90" t="s">
        <v>2042</v>
      </c>
      <c r="Q530" s="194" t="s">
        <v>2043</v>
      </c>
      <c r="R530" s="221"/>
      <c r="S530" s="221"/>
      <c r="T530" s="221"/>
      <c r="U530" s="221"/>
      <c r="V530" s="322">
        <v>782533</v>
      </c>
      <c r="W530" s="308">
        <f>V530*1.12</f>
        <v>876436.96000000008</v>
      </c>
      <c r="X530" s="198"/>
      <c r="Y530" s="90">
        <v>2016</v>
      </c>
      <c r="Z530" s="330"/>
    </row>
    <row r="531" spans="3:26" s="44" customFormat="1" ht="176.25" customHeight="1" x14ac:dyDescent="0.2">
      <c r="C531" s="425" t="s">
        <v>2058</v>
      </c>
      <c r="D531" s="338" t="s">
        <v>172</v>
      </c>
      <c r="E531" s="339" t="s">
        <v>2045</v>
      </c>
      <c r="F531" s="340" t="s">
        <v>2046</v>
      </c>
      <c r="G531" s="340" t="s">
        <v>2046</v>
      </c>
      <c r="H531" s="78" t="s">
        <v>2047</v>
      </c>
      <c r="I531" s="78" t="s">
        <v>176</v>
      </c>
      <c r="J531" s="341">
        <v>0.8</v>
      </c>
      <c r="K531" s="340">
        <v>750000000</v>
      </c>
      <c r="L531" s="342" t="s">
        <v>177</v>
      </c>
      <c r="M531" s="78" t="s">
        <v>2048</v>
      </c>
      <c r="N531" s="78" t="s">
        <v>2049</v>
      </c>
      <c r="O531" s="343"/>
      <c r="P531" s="78" t="s">
        <v>2050</v>
      </c>
      <c r="Q531" s="344" t="s">
        <v>2051</v>
      </c>
      <c r="R531" s="345"/>
      <c r="S531" s="345"/>
      <c r="T531" s="345"/>
      <c r="U531" s="345"/>
      <c r="V531" s="346">
        <v>0</v>
      </c>
      <c r="W531" s="347">
        <v>0</v>
      </c>
      <c r="X531" s="348"/>
      <c r="Y531" s="90">
        <v>2016</v>
      </c>
      <c r="Z531" s="434" t="s">
        <v>2347</v>
      </c>
    </row>
    <row r="532" spans="3:26" s="44" customFormat="1" ht="176.25" customHeight="1" x14ac:dyDescent="0.2">
      <c r="C532" s="426" t="s">
        <v>2346</v>
      </c>
      <c r="D532" s="338" t="s">
        <v>172</v>
      </c>
      <c r="E532" s="339" t="s">
        <v>2045</v>
      </c>
      <c r="F532" s="340" t="s">
        <v>2046</v>
      </c>
      <c r="G532" s="340" t="s">
        <v>2046</v>
      </c>
      <c r="H532" s="78" t="s">
        <v>2047</v>
      </c>
      <c r="I532" s="78" t="s">
        <v>189</v>
      </c>
      <c r="J532" s="341">
        <v>0.8</v>
      </c>
      <c r="K532" s="340">
        <v>750000000</v>
      </c>
      <c r="L532" s="342" t="s">
        <v>177</v>
      </c>
      <c r="M532" s="78" t="s">
        <v>2345</v>
      </c>
      <c r="N532" s="78" t="s">
        <v>2049</v>
      </c>
      <c r="O532" s="343"/>
      <c r="P532" s="78" t="s">
        <v>2419</v>
      </c>
      <c r="Q532" s="344" t="s">
        <v>2051</v>
      </c>
      <c r="R532" s="345"/>
      <c r="S532" s="345"/>
      <c r="T532" s="345"/>
      <c r="U532" s="345"/>
      <c r="V532" s="346">
        <v>50425873</v>
      </c>
      <c r="W532" s="347">
        <f>V532*1.12</f>
        <v>56476977.760000005</v>
      </c>
      <c r="X532" s="348" t="s">
        <v>206</v>
      </c>
      <c r="Y532" s="90">
        <v>2016</v>
      </c>
      <c r="Z532" s="434"/>
    </row>
    <row r="533" spans="3:26" s="44" customFormat="1" ht="176.25" customHeight="1" x14ac:dyDescent="0.2">
      <c r="C533" s="425" t="s">
        <v>2059</v>
      </c>
      <c r="D533" s="338" t="s">
        <v>172</v>
      </c>
      <c r="E533" s="339" t="s">
        <v>2045</v>
      </c>
      <c r="F533" s="340" t="s">
        <v>2046</v>
      </c>
      <c r="G533" s="340" t="s">
        <v>2046</v>
      </c>
      <c r="H533" s="78" t="s">
        <v>2052</v>
      </c>
      <c r="I533" s="78" t="s">
        <v>176</v>
      </c>
      <c r="J533" s="341">
        <v>0.8</v>
      </c>
      <c r="K533" s="340">
        <v>750000000</v>
      </c>
      <c r="L533" s="342" t="s">
        <v>177</v>
      </c>
      <c r="M533" s="78" t="s">
        <v>2048</v>
      </c>
      <c r="N533" s="78" t="s">
        <v>409</v>
      </c>
      <c r="O533" s="343"/>
      <c r="P533" s="78" t="s">
        <v>2050</v>
      </c>
      <c r="Q533" s="344" t="s">
        <v>2051</v>
      </c>
      <c r="R533" s="345"/>
      <c r="S533" s="345"/>
      <c r="T533" s="345"/>
      <c r="U533" s="345"/>
      <c r="V533" s="346">
        <v>0</v>
      </c>
      <c r="W533" s="347">
        <v>0</v>
      </c>
      <c r="X533" s="348"/>
      <c r="Y533" s="78">
        <v>2016</v>
      </c>
      <c r="Z533" s="434" t="s">
        <v>2347</v>
      </c>
    </row>
    <row r="534" spans="3:26" s="44" customFormat="1" ht="176.25" customHeight="1" x14ac:dyDescent="0.2">
      <c r="C534" s="426" t="s">
        <v>2348</v>
      </c>
      <c r="D534" s="338" t="s">
        <v>172</v>
      </c>
      <c r="E534" s="339" t="s">
        <v>2045</v>
      </c>
      <c r="F534" s="340" t="s">
        <v>2046</v>
      </c>
      <c r="G534" s="340" t="s">
        <v>2046</v>
      </c>
      <c r="H534" s="78" t="s">
        <v>2052</v>
      </c>
      <c r="I534" s="78" t="s">
        <v>189</v>
      </c>
      <c r="J534" s="341">
        <v>0.8</v>
      </c>
      <c r="K534" s="340">
        <v>750000000</v>
      </c>
      <c r="L534" s="342" t="s">
        <v>177</v>
      </c>
      <c r="M534" s="78" t="s">
        <v>2345</v>
      </c>
      <c r="N534" s="78" t="s">
        <v>409</v>
      </c>
      <c r="O534" s="343"/>
      <c r="P534" s="78" t="s">
        <v>2419</v>
      </c>
      <c r="Q534" s="344" t="s">
        <v>2051</v>
      </c>
      <c r="R534" s="345"/>
      <c r="S534" s="345"/>
      <c r="T534" s="345"/>
      <c r="U534" s="345"/>
      <c r="V534" s="346">
        <v>41299878</v>
      </c>
      <c r="W534" s="347">
        <f t="shared" ref="W534" si="25">V534*1.12</f>
        <v>46255863.360000007</v>
      </c>
      <c r="X534" s="348" t="s">
        <v>206</v>
      </c>
      <c r="Y534" s="78">
        <v>2016</v>
      </c>
      <c r="Z534" s="434"/>
    </row>
    <row r="535" spans="3:26" s="44" customFormat="1" ht="176.25" customHeight="1" x14ac:dyDescent="0.2">
      <c r="C535" s="425" t="s">
        <v>2060</v>
      </c>
      <c r="D535" s="338" t="s">
        <v>172</v>
      </c>
      <c r="E535" s="339" t="s">
        <v>2045</v>
      </c>
      <c r="F535" s="340" t="s">
        <v>2046</v>
      </c>
      <c r="G535" s="340" t="s">
        <v>2046</v>
      </c>
      <c r="H535" s="78" t="s">
        <v>2053</v>
      </c>
      <c r="I535" s="78" t="s">
        <v>176</v>
      </c>
      <c r="J535" s="341">
        <v>0.8</v>
      </c>
      <c r="K535" s="340">
        <v>750000000</v>
      </c>
      <c r="L535" s="342" t="s">
        <v>177</v>
      </c>
      <c r="M535" s="78" t="s">
        <v>2048</v>
      </c>
      <c r="N535" s="78" t="s">
        <v>232</v>
      </c>
      <c r="O535" s="343"/>
      <c r="P535" s="78" t="s">
        <v>2050</v>
      </c>
      <c r="Q535" s="344" t="s">
        <v>2051</v>
      </c>
      <c r="R535" s="345"/>
      <c r="S535" s="345"/>
      <c r="T535" s="345"/>
      <c r="U535" s="345"/>
      <c r="V535" s="346">
        <v>0</v>
      </c>
      <c r="W535" s="347">
        <v>0</v>
      </c>
      <c r="X535" s="348"/>
      <c r="Y535" s="78">
        <v>2016</v>
      </c>
      <c r="Z535" s="434" t="s">
        <v>2347</v>
      </c>
    </row>
    <row r="536" spans="3:26" s="44" customFormat="1" ht="176.25" customHeight="1" x14ac:dyDescent="0.2">
      <c r="C536" s="426" t="s">
        <v>2349</v>
      </c>
      <c r="D536" s="338" t="s">
        <v>172</v>
      </c>
      <c r="E536" s="339" t="s">
        <v>2045</v>
      </c>
      <c r="F536" s="340" t="s">
        <v>2046</v>
      </c>
      <c r="G536" s="340" t="s">
        <v>2046</v>
      </c>
      <c r="H536" s="78" t="s">
        <v>2053</v>
      </c>
      <c r="I536" s="78" t="s">
        <v>189</v>
      </c>
      <c r="J536" s="341">
        <v>0.8</v>
      </c>
      <c r="K536" s="340">
        <v>750000000</v>
      </c>
      <c r="L536" s="342" t="s">
        <v>177</v>
      </c>
      <c r="M536" s="78" t="s">
        <v>2345</v>
      </c>
      <c r="N536" s="78" t="s">
        <v>232</v>
      </c>
      <c r="O536" s="343"/>
      <c r="P536" s="78" t="s">
        <v>2419</v>
      </c>
      <c r="Q536" s="344" t="s">
        <v>2051</v>
      </c>
      <c r="R536" s="345"/>
      <c r="S536" s="345"/>
      <c r="T536" s="345"/>
      <c r="U536" s="345"/>
      <c r="V536" s="346">
        <v>49813010</v>
      </c>
      <c r="W536" s="347">
        <f t="shared" ref="W536" si="26">V536*1.12</f>
        <v>55790571.200000003</v>
      </c>
      <c r="X536" s="348" t="s">
        <v>206</v>
      </c>
      <c r="Y536" s="78">
        <v>2016</v>
      </c>
      <c r="Z536" s="434"/>
    </row>
    <row r="537" spans="3:26" s="44" customFormat="1" ht="176.25" customHeight="1" x14ac:dyDescent="0.2">
      <c r="C537" s="425" t="s">
        <v>2061</v>
      </c>
      <c r="D537" s="338" t="s">
        <v>172</v>
      </c>
      <c r="E537" s="339" t="s">
        <v>2045</v>
      </c>
      <c r="F537" s="340" t="s">
        <v>2046</v>
      </c>
      <c r="G537" s="340" t="s">
        <v>2046</v>
      </c>
      <c r="H537" s="78" t="s">
        <v>2054</v>
      </c>
      <c r="I537" s="78" t="s">
        <v>176</v>
      </c>
      <c r="J537" s="341">
        <v>0.8</v>
      </c>
      <c r="K537" s="340">
        <v>750000000</v>
      </c>
      <c r="L537" s="342" t="s">
        <v>177</v>
      </c>
      <c r="M537" s="78" t="s">
        <v>2048</v>
      </c>
      <c r="N537" s="78" t="s">
        <v>237</v>
      </c>
      <c r="O537" s="343"/>
      <c r="P537" s="78" t="s">
        <v>2050</v>
      </c>
      <c r="Q537" s="344" t="s">
        <v>2051</v>
      </c>
      <c r="R537" s="345"/>
      <c r="S537" s="345"/>
      <c r="T537" s="345"/>
      <c r="U537" s="345"/>
      <c r="V537" s="346">
        <v>0</v>
      </c>
      <c r="W537" s="347">
        <v>0</v>
      </c>
      <c r="X537" s="348"/>
      <c r="Y537" s="78">
        <v>2016</v>
      </c>
      <c r="Z537" s="434" t="s">
        <v>2347</v>
      </c>
    </row>
    <row r="538" spans="3:26" s="44" customFormat="1" ht="176.25" customHeight="1" x14ac:dyDescent="0.2">
      <c r="C538" s="426" t="s">
        <v>2350</v>
      </c>
      <c r="D538" s="338" t="s">
        <v>172</v>
      </c>
      <c r="E538" s="339" t="s">
        <v>2045</v>
      </c>
      <c r="F538" s="340" t="s">
        <v>2046</v>
      </c>
      <c r="G538" s="340" t="s">
        <v>2046</v>
      </c>
      <c r="H538" s="78" t="s">
        <v>2054</v>
      </c>
      <c r="I538" s="78" t="s">
        <v>189</v>
      </c>
      <c r="J538" s="341">
        <v>0.8</v>
      </c>
      <c r="K538" s="340">
        <v>750000000</v>
      </c>
      <c r="L538" s="342" t="s">
        <v>177</v>
      </c>
      <c r="M538" s="78" t="s">
        <v>2345</v>
      </c>
      <c r="N538" s="78" t="s">
        <v>237</v>
      </c>
      <c r="O538" s="343"/>
      <c r="P538" s="78" t="s">
        <v>2419</v>
      </c>
      <c r="Q538" s="344" t="s">
        <v>2051</v>
      </c>
      <c r="R538" s="345"/>
      <c r="S538" s="345"/>
      <c r="T538" s="345"/>
      <c r="U538" s="345"/>
      <c r="V538" s="346">
        <v>207626016</v>
      </c>
      <c r="W538" s="347">
        <f t="shared" ref="W538" si="27">V538*1.12</f>
        <v>232541137.92000002</v>
      </c>
      <c r="X538" s="348" t="s">
        <v>206</v>
      </c>
      <c r="Y538" s="78">
        <v>2016</v>
      </c>
      <c r="Z538" s="434"/>
    </row>
    <row r="539" spans="3:26" s="44" customFormat="1" ht="176.25" customHeight="1" x14ac:dyDescent="0.2">
      <c r="C539" s="425" t="s">
        <v>2062</v>
      </c>
      <c r="D539" s="338" t="s">
        <v>172</v>
      </c>
      <c r="E539" s="339" t="s">
        <v>2045</v>
      </c>
      <c r="F539" s="340" t="s">
        <v>2046</v>
      </c>
      <c r="G539" s="340" t="s">
        <v>2046</v>
      </c>
      <c r="H539" s="78" t="s">
        <v>2055</v>
      </c>
      <c r="I539" s="78" t="s">
        <v>176</v>
      </c>
      <c r="J539" s="341">
        <v>0.8</v>
      </c>
      <c r="K539" s="340">
        <v>750000000</v>
      </c>
      <c r="L539" s="342" t="s">
        <v>177</v>
      </c>
      <c r="M539" s="78" t="s">
        <v>2048</v>
      </c>
      <c r="N539" s="78" t="s">
        <v>185</v>
      </c>
      <c r="O539" s="343"/>
      <c r="P539" s="78" t="s">
        <v>2050</v>
      </c>
      <c r="Q539" s="344" t="s">
        <v>2051</v>
      </c>
      <c r="R539" s="345"/>
      <c r="S539" s="345"/>
      <c r="T539" s="345"/>
      <c r="U539" s="345"/>
      <c r="V539" s="346">
        <v>0</v>
      </c>
      <c r="W539" s="347">
        <v>0</v>
      </c>
      <c r="X539" s="348"/>
      <c r="Y539" s="78">
        <v>2016</v>
      </c>
      <c r="Z539" s="434" t="s">
        <v>2347</v>
      </c>
    </row>
    <row r="540" spans="3:26" s="44" customFormat="1" ht="176.25" customHeight="1" x14ac:dyDescent="0.2">
      <c r="C540" s="426" t="s">
        <v>2351</v>
      </c>
      <c r="D540" s="338" t="s">
        <v>172</v>
      </c>
      <c r="E540" s="339" t="s">
        <v>2045</v>
      </c>
      <c r="F540" s="340" t="s">
        <v>2046</v>
      </c>
      <c r="G540" s="340" t="s">
        <v>2046</v>
      </c>
      <c r="H540" s="78" t="s">
        <v>2055</v>
      </c>
      <c r="I540" s="78" t="s">
        <v>189</v>
      </c>
      <c r="J540" s="341">
        <v>0.8</v>
      </c>
      <c r="K540" s="340">
        <v>750000000</v>
      </c>
      <c r="L540" s="342" t="s">
        <v>177</v>
      </c>
      <c r="M540" s="78" t="s">
        <v>2345</v>
      </c>
      <c r="N540" s="78" t="s">
        <v>185</v>
      </c>
      <c r="O540" s="343"/>
      <c r="P540" s="78" t="s">
        <v>2419</v>
      </c>
      <c r="Q540" s="344" t="s">
        <v>2051</v>
      </c>
      <c r="R540" s="345"/>
      <c r="S540" s="345"/>
      <c r="T540" s="345"/>
      <c r="U540" s="345"/>
      <c r="V540" s="346">
        <v>31024577</v>
      </c>
      <c r="W540" s="347">
        <f t="shared" ref="W540" si="28">V540*1.12</f>
        <v>34747526.240000002</v>
      </c>
      <c r="X540" s="348" t="s">
        <v>206</v>
      </c>
      <c r="Y540" s="78">
        <v>2016</v>
      </c>
      <c r="Z540" s="434"/>
    </row>
    <row r="541" spans="3:26" s="44" customFormat="1" ht="176.25" customHeight="1" x14ac:dyDescent="0.2">
      <c r="C541" s="425" t="s">
        <v>2163</v>
      </c>
      <c r="D541" s="190" t="s">
        <v>172</v>
      </c>
      <c r="E541" s="307" t="s">
        <v>2156</v>
      </c>
      <c r="F541" s="90" t="s">
        <v>2157</v>
      </c>
      <c r="G541" s="90" t="s">
        <v>2157</v>
      </c>
      <c r="H541" s="90" t="s">
        <v>2158</v>
      </c>
      <c r="I541" s="90" t="s">
        <v>184</v>
      </c>
      <c r="J541" s="341">
        <v>0.8</v>
      </c>
      <c r="K541" s="90">
        <v>750000000</v>
      </c>
      <c r="L541" s="52" t="s">
        <v>177</v>
      </c>
      <c r="M541" s="90" t="s">
        <v>2159</v>
      </c>
      <c r="N541" s="90" t="s">
        <v>2160</v>
      </c>
      <c r="O541" s="92"/>
      <c r="P541" s="90" t="s">
        <v>2161</v>
      </c>
      <c r="Q541" s="67" t="s">
        <v>2162</v>
      </c>
      <c r="R541" s="221"/>
      <c r="S541" s="221"/>
      <c r="T541" s="221"/>
      <c r="U541" s="221"/>
      <c r="V541" s="322">
        <v>199092739.75</v>
      </c>
      <c r="W541" s="322">
        <f>V541*1.12</f>
        <v>222983868.52000001</v>
      </c>
      <c r="X541" s="198"/>
      <c r="Y541" s="90">
        <v>2016</v>
      </c>
      <c r="Z541" s="383"/>
    </row>
    <row r="542" spans="3:26" s="44" customFormat="1" ht="176.25" customHeight="1" x14ac:dyDescent="0.25">
      <c r="C542" s="425" t="s">
        <v>2255</v>
      </c>
      <c r="D542" s="395" t="s">
        <v>172</v>
      </c>
      <c r="E542" s="395" t="s">
        <v>2252</v>
      </c>
      <c r="F542" s="395" t="s">
        <v>2253</v>
      </c>
      <c r="G542" s="395" t="s">
        <v>2253</v>
      </c>
      <c r="H542" s="395" t="s">
        <v>2254</v>
      </c>
      <c r="I542" s="395" t="s">
        <v>189</v>
      </c>
      <c r="J542" s="396">
        <v>1</v>
      </c>
      <c r="K542" s="395">
        <v>750000000</v>
      </c>
      <c r="L542" s="395" t="s">
        <v>339</v>
      </c>
      <c r="M542" s="395" t="s">
        <v>669</v>
      </c>
      <c r="N542" s="395" t="s">
        <v>339</v>
      </c>
      <c r="O542" s="395"/>
      <c r="P542" s="395" t="s">
        <v>669</v>
      </c>
      <c r="Q542" s="395" t="s">
        <v>1731</v>
      </c>
      <c r="R542" s="395"/>
      <c r="S542" s="395"/>
      <c r="T542" s="395"/>
      <c r="U542" s="395"/>
      <c r="V542" s="422">
        <v>0</v>
      </c>
      <c r="W542" s="422">
        <v>0</v>
      </c>
      <c r="X542" s="395"/>
      <c r="Y542" s="395">
        <v>2016</v>
      </c>
      <c r="Z542" s="410" t="s">
        <v>1079</v>
      </c>
    </row>
    <row r="543" spans="3:26" s="44" customFormat="1" ht="176.25" customHeight="1" x14ac:dyDescent="0.25">
      <c r="C543" s="425" t="s">
        <v>2324</v>
      </c>
      <c r="D543" s="395" t="s">
        <v>172</v>
      </c>
      <c r="E543" s="395" t="s">
        <v>2252</v>
      </c>
      <c r="F543" s="395" t="s">
        <v>2253</v>
      </c>
      <c r="G543" s="395" t="s">
        <v>2253</v>
      </c>
      <c r="H543" s="395" t="s">
        <v>2254</v>
      </c>
      <c r="I543" s="395" t="s">
        <v>189</v>
      </c>
      <c r="J543" s="396">
        <v>1</v>
      </c>
      <c r="K543" s="395">
        <v>750000000</v>
      </c>
      <c r="L543" s="395" t="s">
        <v>339</v>
      </c>
      <c r="M543" s="395" t="s">
        <v>663</v>
      </c>
      <c r="N543" s="395" t="s">
        <v>339</v>
      </c>
      <c r="O543" s="395"/>
      <c r="P543" s="395" t="s">
        <v>631</v>
      </c>
      <c r="Q543" s="395" t="s">
        <v>1731</v>
      </c>
      <c r="R543" s="395"/>
      <c r="S543" s="395"/>
      <c r="T543" s="395"/>
      <c r="U543" s="395"/>
      <c r="V543" s="422">
        <v>1878000</v>
      </c>
      <c r="W543" s="422">
        <v>2103360</v>
      </c>
      <c r="X543" s="395"/>
      <c r="Y543" s="395">
        <v>2016</v>
      </c>
      <c r="Z543" s="410"/>
    </row>
    <row r="544" spans="3:26" s="44" customFormat="1" ht="176.25" customHeight="1" x14ac:dyDescent="0.2">
      <c r="C544" s="425" t="s">
        <v>2302</v>
      </c>
      <c r="D544" s="190" t="s">
        <v>172</v>
      </c>
      <c r="E544" s="307" t="s">
        <v>2297</v>
      </c>
      <c r="F544" s="90" t="s">
        <v>2298</v>
      </c>
      <c r="G544" s="90" t="s">
        <v>2298</v>
      </c>
      <c r="H544" s="90" t="s">
        <v>2299</v>
      </c>
      <c r="I544" s="90" t="s">
        <v>189</v>
      </c>
      <c r="J544" s="341">
        <v>0.8</v>
      </c>
      <c r="K544" s="90">
        <v>750000000</v>
      </c>
      <c r="L544" s="52" t="s">
        <v>177</v>
      </c>
      <c r="M544" s="89" t="s">
        <v>2068</v>
      </c>
      <c r="N544" s="90" t="s">
        <v>2300</v>
      </c>
      <c r="O544" s="92"/>
      <c r="P544" s="90" t="s">
        <v>2161</v>
      </c>
      <c r="Q544" s="67" t="s">
        <v>1745</v>
      </c>
      <c r="R544" s="221"/>
      <c r="S544" s="221"/>
      <c r="T544" s="221"/>
      <c r="U544" s="221"/>
      <c r="V544" s="322">
        <v>20591474.949999999</v>
      </c>
      <c r="W544" s="322">
        <v>23062451.940000001</v>
      </c>
      <c r="X544" s="198"/>
      <c r="Y544" s="90">
        <v>2016</v>
      </c>
      <c r="Z544" s="383"/>
    </row>
    <row r="545" spans="3:26" s="44" customFormat="1" ht="176.25" customHeight="1" x14ac:dyDescent="0.2">
      <c r="C545" s="425" t="s">
        <v>2303</v>
      </c>
      <c r="D545" s="190" t="s">
        <v>172</v>
      </c>
      <c r="E545" s="307" t="s">
        <v>1742</v>
      </c>
      <c r="F545" s="90" t="s">
        <v>1743</v>
      </c>
      <c r="G545" s="90" t="s">
        <v>1743</v>
      </c>
      <c r="H545" s="90" t="s">
        <v>2301</v>
      </c>
      <c r="I545" s="90" t="s">
        <v>184</v>
      </c>
      <c r="J545" s="341">
        <v>0.8</v>
      </c>
      <c r="K545" s="90">
        <v>750000000</v>
      </c>
      <c r="L545" s="52" t="s">
        <v>177</v>
      </c>
      <c r="M545" s="89" t="s">
        <v>2068</v>
      </c>
      <c r="N545" s="242" t="s">
        <v>409</v>
      </c>
      <c r="O545" s="92"/>
      <c r="P545" s="90" t="s">
        <v>2161</v>
      </c>
      <c r="Q545" s="67" t="s">
        <v>1745</v>
      </c>
      <c r="R545" s="221"/>
      <c r="S545" s="221"/>
      <c r="T545" s="221"/>
      <c r="U545" s="221"/>
      <c r="V545" s="322">
        <v>0</v>
      </c>
      <c r="W545" s="416">
        <v>0</v>
      </c>
      <c r="X545" s="198"/>
      <c r="Y545" s="78">
        <v>2016</v>
      </c>
      <c r="Z545" s="435" t="s">
        <v>1832</v>
      </c>
    </row>
    <row r="546" spans="3:26" s="44" customFormat="1" ht="176.25" customHeight="1" x14ac:dyDescent="0.2">
      <c r="C546" s="463" t="s">
        <v>2355</v>
      </c>
      <c r="D546" s="190" t="s">
        <v>172</v>
      </c>
      <c r="E546" s="307" t="s">
        <v>1742</v>
      </c>
      <c r="F546" s="90" t="s">
        <v>1743</v>
      </c>
      <c r="G546" s="90" t="s">
        <v>1743</v>
      </c>
      <c r="H546" s="90" t="s">
        <v>2352</v>
      </c>
      <c r="I546" s="90" t="s">
        <v>184</v>
      </c>
      <c r="J546" s="341">
        <v>0.8</v>
      </c>
      <c r="K546" s="90">
        <v>750000000</v>
      </c>
      <c r="L546" s="52" t="s">
        <v>177</v>
      </c>
      <c r="M546" s="90" t="s">
        <v>2353</v>
      </c>
      <c r="N546" s="436" t="s">
        <v>409</v>
      </c>
      <c r="O546" s="92"/>
      <c r="P546" s="90" t="s">
        <v>2354</v>
      </c>
      <c r="Q546" s="67" t="s">
        <v>1745</v>
      </c>
      <c r="R546" s="221"/>
      <c r="S546" s="221"/>
      <c r="T546" s="221"/>
      <c r="U546" s="221"/>
      <c r="V546" s="322">
        <v>0</v>
      </c>
      <c r="W546" s="416">
        <v>0</v>
      </c>
      <c r="X546" s="198"/>
      <c r="Y546" s="78">
        <v>2016</v>
      </c>
      <c r="Z546" s="330" t="s">
        <v>900</v>
      </c>
    </row>
    <row r="547" spans="3:26" s="44" customFormat="1" ht="176.25" customHeight="1" x14ac:dyDescent="0.25">
      <c r="C547" s="425" t="s">
        <v>2314</v>
      </c>
      <c r="D547" s="419" t="s">
        <v>247</v>
      </c>
      <c r="E547" s="420" t="s">
        <v>2309</v>
      </c>
      <c r="F547" s="420" t="s">
        <v>2310</v>
      </c>
      <c r="G547" s="269" t="s">
        <v>2310</v>
      </c>
      <c r="H547" s="269" t="s">
        <v>2311</v>
      </c>
      <c r="I547" s="269" t="s">
        <v>201</v>
      </c>
      <c r="J547" s="421">
        <v>1</v>
      </c>
      <c r="K547" s="45">
        <v>750000000</v>
      </c>
      <c r="L547" s="193" t="s">
        <v>252</v>
      </c>
      <c r="M547" s="193" t="s">
        <v>1920</v>
      </c>
      <c r="N547" s="53" t="s">
        <v>2312</v>
      </c>
      <c r="O547" s="269"/>
      <c r="P547" s="292" t="s">
        <v>2173</v>
      </c>
      <c r="Q547" s="269" t="s">
        <v>2313</v>
      </c>
      <c r="R547" s="269"/>
      <c r="S547" s="269"/>
      <c r="T547" s="269"/>
      <c r="U547" s="270"/>
      <c r="V547" s="270">
        <v>5754000</v>
      </c>
      <c r="W547" s="270">
        <f>V547*1.12</f>
        <v>6444480.0000000009</v>
      </c>
      <c r="X547" s="269"/>
      <c r="Y547" s="269">
        <v>2016</v>
      </c>
      <c r="Z547" s="269"/>
    </row>
    <row r="548" spans="3:26" s="44" customFormat="1" ht="176.25" customHeight="1" x14ac:dyDescent="0.25">
      <c r="C548" s="426" t="s">
        <v>2363</v>
      </c>
      <c r="D548" s="142" t="s">
        <v>172</v>
      </c>
      <c r="E548" s="90" t="s">
        <v>638</v>
      </c>
      <c r="F548" s="142" t="s">
        <v>639</v>
      </c>
      <c r="G548" s="142" t="s">
        <v>639</v>
      </c>
      <c r="H548" s="441" t="s">
        <v>2361</v>
      </c>
      <c r="I548" s="442" t="s">
        <v>189</v>
      </c>
      <c r="J548" s="150">
        <v>0.5</v>
      </c>
      <c r="K548" s="122">
        <v>750000000</v>
      </c>
      <c r="L548" s="154" t="s">
        <v>388</v>
      </c>
      <c r="M548" s="442" t="s">
        <v>663</v>
      </c>
      <c r="N548" s="90" t="s">
        <v>390</v>
      </c>
      <c r="O548" s="442"/>
      <c r="P548" s="442" t="s">
        <v>1183</v>
      </c>
      <c r="Q548" s="147" t="s">
        <v>2362</v>
      </c>
      <c r="R548" s="442"/>
      <c r="S548" s="442"/>
      <c r="T548" s="442"/>
      <c r="U548" s="404"/>
      <c r="V548" s="445">
        <v>1890000</v>
      </c>
      <c r="W548" s="241">
        <f>ROUND(V548*1.12,0)</f>
        <v>2116800</v>
      </c>
      <c r="X548" s="443"/>
      <c r="Y548" s="442">
        <v>2016</v>
      </c>
      <c r="Z548" s="444"/>
    </row>
    <row r="549" spans="3:26" s="44" customFormat="1" ht="176.25" customHeight="1" x14ac:dyDescent="0.2">
      <c r="C549" s="474" t="s">
        <v>2460</v>
      </c>
      <c r="D549" s="190" t="s">
        <v>501</v>
      </c>
      <c r="E549" s="190" t="s">
        <v>2340</v>
      </c>
      <c r="F549" s="482" t="s">
        <v>2456</v>
      </c>
      <c r="G549" s="190" t="s">
        <v>2457</v>
      </c>
      <c r="H549" s="190" t="s">
        <v>2458</v>
      </c>
      <c r="I549" s="256" t="s">
        <v>189</v>
      </c>
      <c r="J549" s="194">
        <v>0.7</v>
      </c>
      <c r="K549" s="190">
        <v>750000000</v>
      </c>
      <c r="L549" s="190" t="s">
        <v>1969</v>
      </c>
      <c r="M549" s="256" t="s">
        <v>1930</v>
      </c>
      <c r="N549" s="190" t="s">
        <v>1969</v>
      </c>
      <c r="O549" s="205"/>
      <c r="P549" s="256" t="s">
        <v>2322</v>
      </c>
      <c r="Q549" s="59" t="s">
        <v>2459</v>
      </c>
      <c r="R549" s="45"/>
      <c r="S549" s="45"/>
      <c r="T549" s="50"/>
      <c r="U549" s="45"/>
      <c r="V549" s="283">
        <v>9000000</v>
      </c>
      <c r="W549" s="284">
        <f>V549*1.12</f>
        <v>10080000.000000002</v>
      </c>
      <c r="X549" s="45"/>
      <c r="Y549" s="45">
        <v>2016</v>
      </c>
      <c r="Z549" s="405"/>
    </row>
    <row r="550" spans="3:26" s="44" customFormat="1" ht="39" customHeight="1" x14ac:dyDescent="0.25">
      <c r="C550" s="499" t="s">
        <v>26</v>
      </c>
      <c r="D550" s="498"/>
      <c r="E550" s="45"/>
      <c r="F550" s="45"/>
      <c r="G550" s="45"/>
      <c r="H550" s="45"/>
      <c r="I550" s="45"/>
      <c r="J550" s="106"/>
      <c r="K550" s="45"/>
      <c r="L550" s="45"/>
      <c r="M550" s="45"/>
      <c r="N550" s="45"/>
      <c r="O550" s="45"/>
      <c r="P550" s="45"/>
      <c r="Q550" s="45"/>
      <c r="R550" s="45"/>
      <c r="S550" s="45"/>
      <c r="T550" s="45"/>
      <c r="U550" s="99"/>
      <c r="V550" s="107">
        <f>SUM(V478:V549)</f>
        <v>904360302.41892862</v>
      </c>
      <c r="W550" s="107">
        <f>SUM(W478:W549)</f>
        <v>1012883538.7084</v>
      </c>
      <c r="X550" s="45"/>
      <c r="Y550" s="55"/>
      <c r="Z550" s="45"/>
    </row>
    <row r="551" spans="3:26" s="108" customFormat="1" ht="15" customHeight="1" x14ac:dyDescent="0.25">
      <c r="C551" s="494" t="s">
        <v>84</v>
      </c>
      <c r="D551" s="495"/>
      <c r="E551" s="495"/>
      <c r="F551" s="495"/>
      <c r="G551" s="495"/>
      <c r="H551" s="495"/>
      <c r="I551" s="495"/>
      <c r="J551" s="495"/>
      <c r="K551" s="495"/>
      <c r="L551" s="495"/>
      <c r="M551" s="495"/>
      <c r="N551" s="495"/>
      <c r="O551" s="495"/>
      <c r="P551" s="495"/>
      <c r="Q551" s="495"/>
      <c r="R551" s="495"/>
      <c r="S551" s="495"/>
      <c r="T551" s="495"/>
      <c r="U551" s="495"/>
      <c r="V551" s="495"/>
      <c r="W551" s="495"/>
      <c r="X551" s="495"/>
      <c r="Y551" s="495"/>
      <c r="Z551" s="496"/>
    </row>
    <row r="552" spans="3:26" s="44" customFormat="1" ht="201.75" customHeight="1" x14ac:dyDescent="0.25">
      <c r="C552" s="88" t="s">
        <v>33</v>
      </c>
      <c r="D552" s="59" t="s">
        <v>172</v>
      </c>
      <c r="E552" s="89" t="s">
        <v>186</v>
      </c>
      <c r="F552" s="90" t="s">
        <v>187</v>
      </c>
      <c r="G552" s="90" t="s">
        <v>187</v>
      </c>
      <c r="H552" s="90" t="s">
        <v>188</v>
      </c>
      <c r="I552" s="89" t="s">
        <v>189</v>
      </c>
      <c r="J552" s="91">
        <v>1</v>
      </c>
      <c r="K552" s="90">
        <v>750000000</v>
      </c>
      <c r="L552" s="52" t="s">
        <v>177</v>
      </c>
      <c r="M552" s="90" t="s">
        <v>178</v>
      </c>
      <c r="N552" s="90" t="s">
        <v>185</v>
      </c>
      <c r="O552" s="89"/>
      <c r="P552" s="90" t="s">
        <v>180</v>
      </c>
      <c r="Q552" s="67" t="s">
        <v>190</v>
      </c>
      <c r="R552" s="89"/>
      <c r="S552" s="89"/>
      <c r="T552" s="89"/>
      <c r="U552" s="89"/>
      <c r="V552" s="94">
        <v>2501788</v>
      </c>
      <c r="W552" s="94">
        <v>2802002.56</v>
      </c>
      <c r="X552" s="89"/>
      <c r="Y552" s="95">
        <v>2015</v>
      </c>
      <c r="Z552" s="69"/>
    </row>
    <row r="553" spans="3:26" s="44" customFormat="1" ht="156" customHeight="1" x14ac:dyDescent="0.25">
      <c r="C553" s="90" t="s">
        <v>28</v>
      </c>
      <c r="D553" s="109" t="s">
        <v>172</v>
      </c>
      <c r="E553" s="110" t="s">
        <v>191</v>
      </c>
      <c r="F553" s="111" t="s">
        <v>192</v>
      </c>
      <c r="G553" s="112" t="s">
        <v>192</v>
      </c>
      <c r="H553" s="113"/>
      <c r="I553" s="70" t="s">
        <v>176</v>
      </c>
      <c r="J553" s="114">
        <v>1</v>
      </c>
      <c r="K553" s="59">
        <v>750000000</v>
      </c>
      <c r="L553" s="115" t="s">
        <v>177</v>
      </c>
      <c r="M553" s="116" t="s">
        <v>193</v>
      </c>
      <c r="N553" s="115" t="s">
        <v>194</v>
      </c>
      <c r="O553" s="117"/>
      <c r="P553" s="117" t="s">
        <v>195</v>
      </c>
      <c r="Q553" s="118" t="s">
        <v>196</v>
      </c>
      <c r="R553" s="113"/>
      <c r="S553" s="113"/>
      <c r="T553" s="113"/>
      <c r="U553" s="113"/>
      <c r="V553" s="73">
        <v>11114040</v>
      </c>
      <c r="W553" s="94">
        <v>12447724.800000001</v>
      </c>
      <c r="X553" s="70"/>
      <c r="Y553" s="113" t="s">
        <v>197</v>
      </c>
      <c r="Z553" s="69"/>
    </row>
    <row r="554" spans="3:26" s="44" customFormat="1" ht="183" customHeight="1" x14ac:dyDescent="0.25">
      <c r="C554" s="119" t="s">
        <v>29</v>
      </c>
      <c r="D554" s="120" t="s">
        <v>172</v>
      </c>
      <c r="E554" s="121" t="s">
        <v>198</v>
      </c>
      <c r="F554" s="111" t="s">
        <v>199</v>
      </c>
      <c r="G554" s="112" t="s">
        <v>199</v>
      </c>
      <c r="H554" s="113" t="s">
        <v>200</v>
      </c>
      <c r="I554" s="70" t="s">
        <v>201</v>
      </c>
      <c r="J554" s="114">
        <v>1</v>
      </c>
      <c r="K554" s="122">
        <v>750000000</v>
      </c>
      <c r="L554" s="123" t="s">
        <v>177</v>
      </c>
      <c r="M554" s="116" t="s">
        <v>193</v>
      </c>
      <c r="N554" s="123" t="s">
        <v>202</v>
      </c>
      <c r="O554" s="117"/>
      <c r="P554" s="117" t="s">
        <v>195</v>
      </c>
      <c r="Q554" s="124" t="s">
        <v>196</v>
      </c>
      <c r="R554" s="113"/>
      <c r="S554" s="113"/>
      <c r="T554" s="113"/>
      <c r="U554" s="113"/>
      <c r="V554" s="73">
        <v>2727000</v>
      </c>
      <c r="W554" s="94">
        <v>3054240.0000000005</v>
      </c>
      <c r="X554" s="70"/>
      <c r="Y554" s="125" t="s">
        <v>197</v>
      </c>
      <c r="Z554" s="69"/>
    </row>
    <row r="555" spans="3:26" s="44" customFormat="1" ht="183" customHeight="1" x14ac:dyDescent="0.25">
      <c r="C555" s="425" t="s">
        <v>34</v>
      </c>
      <c r="D555" s="120" t="s">
        <v>172</v>
      </c>
      <c r="E555" s="109" t="s">
        <v>203</v>
      </c>
      <c r="F555" s="111" t="s">
        <v>204</v>
      </c>
      <c r="G555" s="112" t="s">
        <v>204</v>
      </c>
      <c r="H555" s="113"/>
      <c r="I555" s="70" t="s">
        <v>189</v>
      </c>
      <c r="J555" s="114">
        <v>1</v>
      </c>
      <c r="K555" s="122">
        <v>750000000</v>
      </c>
      <c r="L555" s="123" t="s">
        <v>194</v>
      </c>
      <c r="M555" s="116" t="s">
        <v>193</v>
      </c>
      <c r="N555" s="123" t="s">
        <v>194</v>
      </c>
      <c r="O555" s="117"/>
      <c r="P555" s="117" t="s">
        <v>195</v>
      </c>
      <c r="Q555" s="124" t="s">
        <v>205</v>
      </c>
      <c r="R555" s="113"/>
      <c r="S555" s="113"/>
      <c r="T555" s="113"/>
      <c r="U555" s="113"/>
      <c r="V555" s="73">
        <v>1346380.9</v>
      </c>
      <c r="W555" s="94">
        <v>1507946.61</v>
      </c>
      <c r="X555" s="70" t="s">
        <v>206</v>
      </c>
      <c r="Y555" s="125" t="s">
        <v>197</v>
      </c>
      <c r="Z555" s="69"/>
    </row>
    <row r="556" spans="3:26" s="44" customFormat="1" ht="174.75" customHeight="1" x14ac:dyDescent="0.25">
      <c r="C556" s="119" t="s">
        <v>47</v>
      </c>
      <c r="D556" s="120" t="s">
        <v>172</v>
      </c>
      <c r="E556" s="109" t="s">
        <v>207</v>
      </c>
      <c r="F556" s="111" t="s">
        <v>208</v>
      </c>
      <c r="G556" s="112" t="s">
        <v>208</v>
      </c>
      <c r="H556" s="113"/>
      <c r="I556" s="70" t="s">
        <v>189</v>
      </c>
      <c r="J556" s="114">
        <v>1</v>
      </c>
      <c r="K556" s="122">
        <v>750000000</v>
      </c>
      <c r="L556" s="123" t="s">
        <v>194</v>
      </c>
      <c r="M556" s="116" t="s">
        <v>193</v>
      </c>
      <c r="N556" s="123" t="s">
        <v>194</v>
      </c>
      <c r="O556" s="117"/>
      <c r="P556" s="117" t="s">
        <v>195</v>
      </c>
      <c r="Q556" s="124" t="s">
        <v>196</v>
      </c>
      <c r="R556" s="113"/>
      <c r="S556" s="113"/>
      <c r="T556" s="113"/>
      <c r="U556" s="113"/>
      <c r="V556" s="73">
        <v>434600</v>
      </c>
      <c r="W556" s="94">
        <v>486752.00000000006</v>
      </c>
      <c r="X556" s="70"/>
      <c r="Y556" s="125" t="s">
        <v>197</v>
      </c>
      <c r="Z556" s="69"/>
    </row>
    <row r="557" spans="3:26" s="44" customFormat="1" ht="165" customHeight="1" x14ac:dyDescent="0.25">
      <c r="C557" s="119" t="s">
        <v>48</v>
      </c>
      <c r="D557" s="120" t="s">
        <v>172</v>
      </c>
      <c r="E557" s="109" t="s">
        <v>209</v>
      </c>
      <c r="F557" s="111" t="s">
        <v>210</v>
      </c>
      <c r="G557" s="112" t="s">
        <v>211</v>
      </c>
      <c r="H557" s="113"/>
      <c r="I557" s="70" t="s">
        <v>189</v>
      </c>
      <c r="J557" s="114">
        <v>1</v>
      </c>
      <c r="K557" s="122">
        <v>750000000</v>
      </c>
      <c r="L557" s="123" t="s">
        <v>194</v>
      </c>
      <c r="M557" s="116" t="s">
        <v>193</v>
      </c>
      <c r="N557" s="123" t="s">
        <v>194</v>
      </c>
      <c r="O557" s="117"/>
      <c r="P557" s="117" t="s">
        <v>195</v>
      </c>
      <c r="Q557" s="124" t="s">
        <v>196</v>
      </c>
      <c r="R557" s="113"/>
      <c r="S557" s="113"/>
      <c r="T557" s="113"/>
      <c r="U557" s="113"/>
      <c r="V557" s="73">
        <v>150000</v>
      </c>
      <c r="W557" s="94">
        <v>168000.00000000003</v>
      </c>
      <c r="X557" s="70"/>
      <c r="Y557" s="125" t="s">
        <v>197</v>
      </c>
      <c r="Z557" s="69"/>
    </row>
    <row r="558" spans="3:26" s="44" customFormat="1" ht="170.25" customHeight="1" x14ac:dyDescent="0.25">
      <c r="C558" s="425" t="s">
        <v>49</v>
      </c>
      <c r="D558" s="120" t="s">
        <v>172</v>
      </c>
      <c r="E558" s="109" t="s">
        <v>212</v>
      </c>
      <c r="F558" s="126" t="s">
        <v>213</v>
      </c>
      <c r="G558" s="127" t="s">
        <v>213</v>
      </c>
      <c r="H558" s="113"/>
      <c r="I558" s="70" t="s">
        <v>189</v>
      </c>
      <c r="J558" s="114">
        <v>1</v>
      </c>
      <c r="K558" s="122">
        <v>750000000</v>
      </c>
      <c r="L558" s="123" t="s">
        <v>194</v>
      </c>
      <c r="M558" s="116" t="s">
        <v>193</v>
      </c>
      <c r="N558" s="123" t="s">
        <v>194</v>
      </c>
      <c r="O558" s="117"/>
      <c r="P558" s="117" t="s">
        <v>195</v>
      </c>
      <c r="Q558" s="124" t="s">
        <v>196</v>
      </c>
      <c r="R558" s="113"/>
      <c r="S558" s="113"/>
      <c r="T558" s="113"/>
      <c r="U558" s="113"/>
      <c r="V558" s="73">
        <v>4080000</v>
      </c>
      <c r="W558" s="94">
        <v>4569600</v>
      </c>
      <c r="X558" s="70"/>
      <c r="Y558" s="125" t="s">
        <v>197</v>
      </c>
      <c r="Z558" s="69"/>
    </row>
    <row r="559" spans="3:26" s="44" customFormat="1" ht="171.75" customHeight="1" x14ac:dyDescent="0.25">
      <c r="C559" s="119" t="s">
        <v>50</v>
      </c>
      <c r="D559" s="120" t="s">
        <v>172</v>
      </c>
      <c r="E559" s="128" t="s">
        <v>214</v>
      </c>
      <c r="F559" s="126" t="s">
        <v>215</v>
      </c>
      <c r="G559" s="126" t="s">
        <v>215</v>
      </c>
      <c r="H559" s="113"/>
      <c r="I559" s="70" t="s">
        <v>201</v>
      </c>
      <c r="J559" s="114">
        <v>1</v>
      </c>
      <c r="K559" s="122">
        <v>750000000</v>
      </c>
      <c r="L559" s="123" t="s">
        <v>194</v>
      </c>
      <c r="M559" s="116" t="s">
        <v>313</v>
      </c>
      <c r="N559" s="123" t="s">
        <v>194</v>
      </c>
      <c r="O559" s="117"/>
      <c r="P559" s="117" t="s">
        <v>619</v>
      </c>
      <c r="Q559" s="124" t="s">
        <v>196</v>
      </c>
      <c r="R559" s="113"/>
      <c r="S559" s="113"/>
      <c r="T559" s="113"/>
      <c r="U559" s="113"/>
      <c r="V559" s="73">
        <v>3215000</v>
      </c>
      <c r="W559" s="94">
        <v>3600800.0000000005</v>
      </c>
      <c r="X559" s="70"/>
      <c r="Y559" s="125" t="s">
        <v>197</v>
      </c>
      <c r="Z559" s="69"/>
    </row>
    <row r="560" spans="3:26" s="44" customFormat="1" ht="232.5" customHeight="1" x14ac:dyDescent="0.25">
      <c r="C560" s="119" t="s">
        <v>51</v>
      </c>
      <c r="D560" s="45" t="s">
        <v>172</v>
      </c>
      <c r="E560" s="129" t="s">
        <v>256</v>
      </c>
      <c r="F560" s="130" t="s">
        <v>812</v>
      </c>
      <c r="G560" s="130" t="s">
        <v>813</v>
      </c>
      <c r="H560" s="131" t="s">
        <v>257</v>
      </c>
      <c r="I560" s="101" t="s">
        <v>189</v>
      </c>
      <c r="J560" s="102">
        <v>1</v>
      </c>
      <c r="K560" s="45">
        <v>750000000</v>
      </c>
      <c r="L560" s="52" t="s">
        <v>177</v>
      </c>
      <c r="M560" s="52" t="s">
        <v>220</v>
      </c>
      <c r="N560" s="96" t="s">
        <v>258</v>
      </c>
      <c r="O560" s="45"/>
      <c r="P560" s="65" t="s">
        <v>223</v>
      </c>
      <c r="Q560" s="45" t="s">
        <v>259</v>
      </c>
      <c r="R560" s="45"/>
      <c r="S560" s="45"/>
      <c r="T560" s="50"/>
      <c r="U560" s="45"/>
      <c r="V560" s="73">
        <v>452163772.94</v>
      </c>
      <c r="W560" s="94">
        <v>506423425.69</v>
      </c>
      <c r="X560" s="45" t="s">
        <v>206</v>
      </c>
      <c r="Y560" s="55" t="s">
        <v>197</v>
      </c>
      <c r="Z560" s="69"/>
    </row>
    <row r="561" spans="3:26" s="44" customFormat="1" ht="206.25" customHeight="1" x14ac:dyDescent="0.25">
      <c r="C561" s="425" t="s">
        <v>52</v>
      </c>
      <c r="D561" s="45" t="s">
        <v>172</v>
      </c>
      <c r="E561" s="129" t="s">
        <v>256</v>
      </c>
      <c r="F561" s="130" t="s">
        <v>812</v>
      </c>
      <c r="G561" s="130" t="s">
        <v>813</v>
      </c>
      <c r="H561" s="131" t="s">
        <v>260</v>
      </c>
      <c r="I561" s="101" t="s">
        <v>189</v>
      </c>
      <c r="J561" s="102">
        <v>1</v>
      </c>
      <c r="K561" s="45">
        <v>750000000</v>
      </c>
      <c r="L561" s="52" t="s">
        <v>177</v>
      </c>
      <c r="M561" s="52" t="s">
        <v>220</v>
      </c>
      <c r="N561" s="96" t="s">
        <v>261</v>
      </c>
      <c r="O561" s="45"/>
      <c r="P561" s="65" t="s">
        <v>262</v>
      </c>
      <c r="Q561" s="45" t="s">
        <v>259</v>
      </c>
      <c r="R561" s="45"/>
      <c r="S561" s="45"/>
      <c r="T561" s="50"/>
      <c r="U561" s="45"/>
      <c r="V561" s="132">
        <v>371372950</v>
      </c>
      <c r="W561" s="94">
        <v>415937704</v>
      </c>
      <c r="X561" s="45" t="s">
        <v>206</v>
      </c>
      <c r="Y561" s="55" t="s">
        <v>197</v>
      </c>
      <c r="Z561" s="69"/>
    </row>
    <row r="562" spans="3:26" s="44" customFormat="1" ht="165" customHeight="1" x14ac:dyDescent="0.25">
      <c r="C562" s="119" t="s">
        <v>53</v>
      </c>
      <c r="D562" s="45" t="s">
        <v>172</v>
      </c>
      <c r="E562" s="100" t="s">
        <v>263</v>
      </c>
      <c r="F562" s="100" t="s">
        <v>264</v>
      </c>
      <c r="G562" s="100" t="s">
        <v>265</v>
      </c>
      <c r="H562" s="131" t="s">
        <v>266</v>
      </c>
      <c r="I562" s="101" t="s">
        <v>189</v>
      </c>
      <c r="J562" s="102">
        <v>0.83</v>
      </c>
      <c r="K562" s="45">
        <v>750000000</v>
      </c>
      <c r="L562" s="52" t="s">
        <v>177</v>
      </c>
      <c r="M562" s="52" t="s">
        <v>220</v>
      </c>
      <c r="N562" s="96" t="s">
        <v>258</v>
      </c>
      <c r="O562" s="45"/>
      <c r="P562" s="65" t="s">
        <v>262</v>
      </c>
      <c r="Q562" s="45" t="s">
        <v>259</v>
      </c>
      <c r="R562" s="45"/>
      <c r="S562" s="45"/>
      <c r="T562" s="45"/>
      <c r="U562" s="50"/>
      <c r="V562" s="132">
        <v>151875000</v>
      </c>
      <c r="W562" s="94">
        <v>170100000</v>
      </c>
      <c r="X562" s="45" t="s">
        <v>206</v>
      </c>
      <c r="Y562" s="55" t="s">
        <v>197</v>
      </c>
      <c r="Z562" s="69"/>
    </row>
    <row r="563" spans="3:26" s="44" customFormat="1" ht="129.75" customHeight="1" x14ac:dyDescent="0.25">
      <c r="C563" s="90" t="s">
        <v>54</v>
      </c>
      <c r="D563" s="45" t="s">
        <v>172</v>
      </c>
      <c r="E563" s="100" t="s">
        <v>263</v>
      </c>
      <c r="F563" s="100" t="s">
        <v>264</v>
      </c>
      <c r="G563" s="100" t="s">
        <v>265</v>
      </c>
      <c r="H563" s="131" t="s">
        <v>267</v>
      </c>
      <c r="I563" s="101" t="s">
        <v>189</v>
      </c>
      <c r="J563" s="102">
        <v>0.83</v>
      </c>
      <c r="K563" s="45">
        <v>750000000</v>
      </c>
      <c r="L563" s="52" t="s">
        <v>177</v>
      </c>
      <c r="M563" s="52" t="s">
        <v>220</v>
      </c>
      <c r="N563" s="96" t="s">
        <v>261</v>
      </c>
      <c r="O563" s="45"/>
      <c r="P563" s="65" t="s">
        <v>262</v>
      </c>
      <c r="Q563" s="45" t="s">
        <v>259</v>
      </c>
      <c r="R563" s="45"/>
      <c r="S563" s="45"/>
      <c r="T563" s="45"/>
      <c r="U563" s="50"/>
      <c r="V563" s="50">
        <v>234642857.13999999</v>
      </c>
      <c r="W563" s="94">
        <v>262800000</v>
      </c>
      <c r="X563" s="45" t="s">
        <v>206</v>
      </c>
      <c r="Y563" s="55" t="s">
        <v>197</v>
      </c>
      <c r="Z563" s="69"/>
    </row>
    <row r="564" spans="3:26" s="44" customFormat="1" ht="206.25" customHeight="1" x14ac:dyDescent="0.25">
      <c r="C564" s="425" t="s">
        <v>55</v>
      </c>
      <c r="D564" s="45" t="s">
        <v>172</v>
      </c>
      <c r="E564" s="133" t="s">
        <v>268</v>
      </c>
      <c r="F564" s="130" t="s">
        <v>269</v>
      </c>
      <c r="G564" s="130" t="s">
        <v>269</v>
      </c>
      <c r="H564" s="131" t="s">
        <v>270</v>
      </c>
      <c r="I564" s="45" t="s">
        <v>189</v>
      </c>
      <c r="J564" s="60">
        <v>1</v>
      </c>
      <c r="K564" s="45">
        <v>750000000</v>
      </c>
      <c r="L564" s="52" t="s">
        <v>177</v>
      </c>
      <c r="M564" s="52" t="s">
        <v>220</v>
      </c>
      <c r="N564" s="96" t="s">
        <v>221</v>
      </c>
      <c r="O564" s="45"/>
      <c r="P564" s="65" t="s">
        <v>223</v>
      </c>
      <c r="Q564" s="65" t="s">
        <v>271</v>
      </c>
      <c r="R564" s="45"/>
      <c r="S564" s="96"/>
      <c r="T564" s="98"/>
      <c r="U564" s="50"/>
      <c r="V564" s="50">
        <v>764742.23</v>
      </c>
      <c r="W564" s="94">
        <v>856511.29760000005</v>
      </c>
      <c r="X564" s="45" t="s">
        <v>206</v>
      </c>
      <c r="Y564" s="55" t="s">
        <v>197</v>
      </c>
      <c r="Z564" s="69"/>
    </row>
    <row r="565" spans="3:26" s="44" customFormat="1" ht="113.25" customHeight="1" x14ac:dyDescent="0.25">
      <c r="C565" s="119" t="s">
        <v>56</v>
      </c>
      <c r="D565" s="45" t="s">
        <v>172</v>
      </c>
      <c r="E565" s="133" t="s">
        <v>272</v>
      </c>
      <c r="F565" s="45" t="s">
        <v>273</v>
      </c>
      <c r="G565" s="134" t="s">
        <v>273</v>
      </c>
      <c r="H565" s="134" t="s">
        <v>274</v>
      </c>
      <c r="I565" s="101" t="s">
        <v>189</v>
      </c>
      <c r="J565" s="102">
        <v>0.5</v>
      </c>
      <c r="K565" s="45">
        <v>750000000</v>
      </c>
      <c r="L565" s="52" t="s">
        <v>177</v>
      </c>
      <c r="M565" s="52" t="s">
        <v>220</v>
      </c>
      <c r="N565" s="96" t="s">
        <v>275</v>
      </c>
      <c r="O565" s="45"/>
      <c r="P565" s="65" t="s">
        <v>223</v>
      </c>
      <c r="Q565" s="65" t="s">
        <v>271</v>
      </c>
      <c r="R565" s="45"/>
      <c r="S565" s="45"/>
      <c r="T565" s="98"/>
      <c r="U565" s="50"/>
      <c r="V565" s="50">
        <v>561750000</v>
      </c>
      <c r="W565" s="94">
        <v>629160000.00000012</v>
      </c>
      <c r="X565" s="45"/>
      <c r="Y565" s="55" t="s">
        <v>197</v>
      </c>
      <c r="Z565" s="69"/>
    </row>
    <row r="566" spans="3:26" s="44" customFormat="1" ht="123.75" customHeight="1" x14ac:dyDescent="0.25">
      <c r="C566" s="119" t="s">
        <v>57</v>
      </c>
      <c r="D566" s="45" t="s">
        <v>172</v>
      </c>
      <c r="E566" s="135" t="s">
        <v>276</v>
      </c>
      <c r="F566" s="131" t="s">
        <v>277</v>
      </c>
      <c r="G566" s="136" t="s">
        <v>278</v>
      </c>
      <c r="H566" s="131" t="s">
        <v>279</v>
      </c>
      <c r="I566" s="45" t="s">
        <v>189</v>
      </c>
      <c r="J566" s="60">
        <v>1</v>
      </c>
      <c r="K566" s="45">
        <v>750000000</v>
      </c>
      <c r="L566" s="52" t="s">
        <v>177</v>
      </c>
      <c r="M566" s="52" t="s">
        <v>220</v>
      </c>
      <c r="N566" s="96" t="s">
        <v>221</v>
      </c>
      <c r="O566" s="45"/>
      <c r="P566" s="65" t="s">
        <v>223</v>
      </c>
      <c r="Q566" s="65" t="s">
        <v>280</v>
      </c>
      <c r="R566" s="45"/>
      <c r="S566" s="96"/>
      <c r="T566" s="137"/>
      <c r="U566" s="50"/>
      <c r="V566" s="50">
        <v>5541599.6699999999</v>
      </c>
      <c r="W566" s="94">
        <v>6206591.6304000001</v>
      </c>
      <c r="X566" s="45" t="s">
        <v>206</v>
      </c>
      <c r="Y566" s="55" t="s">
        <v>197</v>
      </c>
      <c r="Z566" s="69"/>
    </row>
    <row r="567" spans="3:26" s="44" customFormat="1" ht="171" customHeight="1" x14ac:dyDescent="0.25">
      <c r="C567" s="425" t="s">
        <v>58</v>
      </c>
      <c r="D567" s="45" t="s">
        <v>172</v>
      </c>
      <c r="E567" s="138" t="s">
        <v>281</v>
      </c>
      <c r="F567" s="65" t="s">
        <v>282</v>
      </c>
      <c r="G567" s="65" t="s">
        <v>283</v>
      </c>
      <c r="H567" s="65" t="s">
        <v>284</v>
      </c>
      <c r="I567" s="101" t="s">
        <v>176</v>
      </c>
      <c r="J567" s="102">
        <v>1</v>
      </c>
      <c r="K567" s="45">
        <v>750000000</v>
      </c>
      <c r="L567" s="52" t="s">
        <v>177</v>
      </c>
      <c r="M567" s="52" t="s">
        <v>220</v>
      </c>
      <c r="N567" s="96" t="s">
        <v>221</v>
      </c>
      <c r="O567" s="45"/>
      <c r="P567" s="65" t="s">
        <v>230</v>
      </c>
      <c r="Q567" s="136" t="s">
        <v>285</v>
      </c>
      <c r="R567" s="45"/>
      <c r="S567" s="45"/>
      <c r="T567" s="45"/>
      <c r="U567" s="50"/>
      <c r="V567" s="50">
        <v>11796633</v>
      </c>
      <c r="W567" s="94">
        <v>13212228.960000001</v>
      </c>
      <c r="X567" s="45"/>
      <c r="Y567" s="55" t="s">
        <v>197</v>
      </c>
      <c r="Z567" s="69"/>
    </row>
    <row r="568" spans="3:26" s="44" customFormat="1" ht="192.75" customHeight="1" x14ac:dyDescent="0.25">
      <c r="C568" s="119" t="s">
        <v>59</v>
      </c>
      <c r="D568" s="45" t="s">
        <v>172</v>
      </c>
      <c r="E568" s="138" t="s">
        <v>281</v>
      </c>
      <c r="F568" s="65" t="s">
        <v>286</v>
      </c>
      <c r="G568" s="65" t="s">
        <v>283</v>
      </c>
      <c r="H568" s="65" t="s">
        <v>287</v>
      </c>
      <c r="I568" s="101" t="s">
        <v>176</v>
      </c>
      <c r="J568" s="102">
        <v>1</v>
      </c>
      <c r="K568" s="45">
        <v>750000000</v>
      </c>
      <c r="L568" s="52" t="s">
        <v>177</v>
      </c>
      <c r="M568" s="52" t="s">
        <v>220</v>
      </c>
      <c r="N568" s="96" t="s">
        <v>288</v>
      </c>
      <c r="O568" s="45"/>
      <c r="P568" s="65" t="s">
        <v>223</v>
      </c>
      <c r="Q568" s="136" t="s">
        <v>289</v>
      </c>
      <c r="R568" s="45"/>
      <c r="S568" s="45"/>
      <c r="T568" s="45"/>
      <c r="U568" s="50"/>
      <c r="V568" s="50">
        <v>12436101</v>
      </c>
      <c r="W568" s="94">
        <v>13928433.120000001</v>
      </c>
      <c r="X568" s="45"/>
      <c r="Y568" s="55" t="s">
        <v>197</v>
      </c>
      <c r="Z568" s="69"/>
    </row>
    <row r="569" spans="3:26" s="44" customFormat="1" ht="184.5" customHeight="1" x14ac:dyDescent="0.25">
      <c r="C569" s="119" t="s">
        <v>60</v>
      </c>
      <c r="D569" s="45" t="s">
        <v>172</v>
      </c>
      <c r="E569" s="138" t="s">
        <v>281</v>
      </c>
      <c r="F569" s="65" t="s">
        <v>286</v>
      </c>
      <c r="G569" s="65" t="s">
        <v>283</v>
      </c>
      <c r="H569" s="65" t="s">
        <v>290</v>
      </c>
      <c r="I569" s="101" t="s">
        <v>176</v>
      </c>
      <c r="J569" s="102">
        <v>1</v>
      </c>
      <c r="K569" s="45">
        <v>750000000</v>
      </c>
      <c r="L569" s="52" t="s">
        <v>177</v>
      </c>
      <c r="M569" s="52" t="s">
        <v>220</v>
      </c>
      <c r="N569" s="96" t="s">
        <v>221</v>
      </c>
      <c r="O569" s="45"/>
      <c r="P569" s="65" t="s">
        <v>230</v>
      </c>
      <c r="Q569" s="136" t="s">
        <v>289</v>
      </c>
      <c r="R569" s="45"/>
      <c r="S569" s="45"/>
      <c r="T569" s="45"/>
      <c r="U569" s="50"/>
      <c r="V569" s="50">
        <v>1811521</v>
      </c>
      <c r="W569" s="94">
        <v>2028903.5200000003</v>
      </c>
      <c r="X569" s="45"/>
      <c r="Y569" s="55" t="s">
        <v>197</v>
      </c>
      <c r="Z569" s="69"/>
    </row>
    <row r="570" spans="3:26" s="44" customFormat="1" ht="177" customHeight="1" x14ac:dyDescent="0.25">
      <c r="C570" s="425" t="s">
        <v>61</v>
      </c>
      <c r="D570" s="45" t="s">
        <v>172</v>
      </c>
      <c r="E570" s="138" t="s">
        <v>281</v>
      </c>
      <c r="F570" s="65" t="s">
        <v>286</v>
      </c>
      <c r="G570" s="65" t="s">
        <v>283</v>
      </c>
      <c r="H570" s="65" t="s">
        <v>291</v>
      </c>
      <c r="I570" s="101" t="s">
        <v>176</v>
      </c>
      <c r="J570" s="102">
        <v>1</v>
      </c>
      <c r="K570" s="45">
        <v>750000000</v>
      </c>
      <c r="L570" s="52" t="s">
        <v>177</v>
      </c>
      <c r="M570" s="52" t="s">
        <v>220</v>
      </c>
      <c r="N570" s="96" t="s">
        <v>229</v>
      </c>
      <c r="O570" s="45"/>
      <c r="P570" s="65" t="s">
        <v>223</v>
      </c>
      <c r="Q570" s="136" t="s">
        <v>285</v>
      </c>
      <c r="R570" s="45"/>
      <c r="S570" s="45"/>
      <c r="T570" s="45"/>
      <c r="U570" s="50"/>
      <c r="V570" s="50">
        <v>7763666</v>
      </c>
      <c r="W570" s="94">
        <v>8695305.9199999999</v>
      </c>
      <c r="X570" s="45"/>
      <c r="Y570" s="55" t="s">
        <v>197</v>
      </c>
      <c r="Z570" s="69"/>
    </row>
    <row r="571" spans="3:26" s="44" customFormat="1" ht="175.5" customHeight="1" x14ac:dyDescent="0.25">
      <c r="C571" s="119" t="s">
        <v>62</v>
      </c>
      <c r="D571" s="45" t="s">
        <v>172</v>
      </c>
      <c r="E571" s="138" t="s">
        <v>281</v>
      </c>
      <c r="F571" s="65" t="s">
        <v>286</v>
      </c>
      <c r="G571" s="65" t="s">
        <v>283</v>
      </c>
      <c r="H571" s="65" t="s">
        <v>292</v>
      </c>
      <c r="I571" s="101" t="s">
        <v>189</v>
      </c>
      <c r="J571" s="102">
        <v>1</v>
      </c>
      <c r="K571" s="45">
        <v>750000000</v>
      </c>
      <c r="L571" s="52" t="s">
        <v>177</v>
      </c>
      <c r="M571" s="52" t="s">
        <v>220</v>
      </c>
      <c r="N571" s="96" t="s">
        <v>221</v>
      </c>
      <c r="O571" s="45"/>
      <c r="P571" s="65" t="s">
        <v>223</v>
      </c>
      <c r="Q571" s="136" t="s">
        <v>285</v>
      </c>
      <c r="R571" s="45"/>
      <c r="S571" s="45"/>
      <c r="T571" s="45"/>
      <c r="U571" s="50"/>
      <c r="V571" s="50">
        <v>2450086</v>
      </c>
      <c r="W571" s="94">
        <v>2744096.3200000003</v>
      </c>
      <c r="X571" s="45" t="s">
        <v>206</v>
      </c>
      <c r="Y571" s="55" t="s">
        <v>197</v>
      </c>
      <c r="Z571" s="69"/>
    </row>
    <row r="572" spans="3:26" s="44" customFormat="1" ht="190.5" customHeight="1" x14ac:dyDescent="0.25">
      <c r="C572" s="119" t="s">
        <v>81</v>
      </c>
      <c r="D572" s="45" t="s">
        <v>172</v>
      </c>
      <c r="E572" s="138" t="s">
        <v>281</v>
      </c>
      <c r="F572" s="65" t="s">
        <v>286</v>
      </c>
      <c r="G572" s="65" t="s">
        <v>283</v>
      </c>
      <c r="H572" s="65" t="s">
        <v>293</v>
      </c>
      <c r="I572" s="101" t="s">
        <v>176</v>
      </c>
      <c r="J572" s="102">
        <v>1</v>
      </c>
      <c r="K572" s="45">
        <v>750000000</v>
      </c>
      <c r="L572" s="52" t="s">
        <v>177</v>
      </c>
      <c r="M572" s="52" t="s">
        <v>220</v>
      </c>
      <c r="N572" s="96" t="s">
        <v>221</v>
      </c>
      <c r="O572" s="45"/>
      <c r="P572" s="65" t="s">
        <v>223</v>
      </c>
      <c r="Q572" s="136" t="s">
        <v>285</v>
      </c>
      <c r="R572" s="45"/>
      <c r="S572" s="45"/>
      <c r="T572" s="45"/>
      <c r="U572" s="50"/>
      <c r="V572" s="50">
        <v>4546039</v>
      </c>
      <c r="W572" s="94">
        <v>5091563.6800000006</v>
      </c>
      <c r="X572" s="45"/>
      <c r="Y572" s="55" t="s">
        <v>197</v>
      </c>
      <c r="Z572" s="69"/>
    </row>
    <row r="573" spans="3:26" s="44" customFormat="1" ht="231" customHeight="1" x14ac:dyDescent="0.25">
      <c r="C573" s="425" t="s">
        <v>82</v>
      </c>
      <c r="D573" s="45" t="s">
        <v>172</v>
      </c>
      <c r="E573" s="138" t="s">
        <v>281</v>
      </c>
      <c r="F573" s="65" t="s">
        <v>286</v>
      </c>
      <c r="G573" s="65" t="s">
        <v>283</v>
      </c>
      <c r="H573" s="65" t="s">
        <v>294</v>
      </c>
      <c r="I573" s="101" t="s">
        <v>176</v>
      </c>
      <c r="J573" s="102">
        <v>1</v>
      </c>
      <c r="K573" s="45">
        <v>750000000</v>
      </c>
      <c r="L573" s="52" t="s">
        <v>177</v>
      </c>
      <c r="M573" s="52" t="s">
        <v>220</v>
      </c>
      <c r="N573" s="96" t="s">
        <v>295</v>
      </c>
      <c r="O573" s="45"/>
      <c r="P573" s="65" t="s">
        <v>223</v>
      </c>
      <c r="Q573" s="136" t="s">
        <v>296</v>
      </c>
      <c r="R573" s="45"/>
      <c r="S573" s="45"/>
      <c r="T573" s="45"/>
      <c r="U573" s="50"/>
      <c r="V573" s="50">
        <v>8129892</v>
      </c>
      <c r="W573" s="94">
        <v>9105479.040000001</v>
      </c>
      <c r="X573" s="45"/>
      <c r="Y573" s="55" t="s">
        <v>197</v>
      </c>
      <c r="Z573" s="69"/>
    </row>
    <row r="574" spans="3:26" s="44" customFormat="1" ht="204" customHeight="1" x14ac:dyDescent="0.25">
      <c r="C574" s="119" t="s">
        <v>83</v>
      </c>
      <c r="D574" s="45" t="s">
        <v>172</v>
      </c>
      <c r="E574" s="138" t="s">
        <v>281</v>
      </c>
      <c r="F574" s="65" t="s">
        <v>286</v>
      </c>
      <c r="G574" s="65" t="s">
        <v>283</v>
      </c>
      <c r="H574" s="65" t="s">
        <v>297</v>
      </c>
      <c r="I574" s="101" t="s">
        <v>176</v>
      </c>
      <c r="J574" s="102">
        <v>1</v>
      </c>
      <c r="K574" s="45">
        <v>750000000</v>
      </c>
      <c r="L574" s="52" t="s">
        <v>177</v>
      </c>
      <c r="M574" s="52" t="s">
        <v>220</v>
      </c>
      <c r="N574" s="96" t="s">
        <v>229</v>
      </c>
      <c r="O574" s="45"/>
      <c r="P574" s="65" t="s">
        <v>223</v>
      </c>
      <c r="Q574" s="136" t="s">
        <v>296</v>
      </c>
      <c r="R574" s="45"/>
      <c r="S574" s="45"/>
      <c r="T574" s="45"/>
      <c r="U574" s="50"/>
      <c r="V574" s="50">
        <v>2629790</v>
      </c>
      <c r="W574" s="94">
        <v>2945364.8000000003</v>
      </c>
      <c r="X574" s="45"/>
      <c r="Y574" s="55" t="s">
        <v>197</v>
      </c>
      <c r="Z574" s="69"/>
    </row>
    <row r="575" spans="3:26" s="44" customFormat="1" ht="201" customHeight="1" x14ac:dyDescent="0.25">
      <c r="C575" s="119" t="s">
        <v>85</v>
      </c>
      <c r="D575" s="45" t="s">
        <v>172</v>
      </c>
      <c r="E575" s="138" t="s">
        <v>281</v>
      </c>
      <c r="F575" s="65" t="s">
        <v>286</v>
      </c>
      <c r="G575" s="65" t="s">
        <v>283</v>
      </c>
      <c r="H575" s="65" t="s">
        <v>298</v>
      </c>
      <c r="I575" s="101" t="s">
        <v>176</v>
      </c>
      <c r="J575" s="102">
        <v>1</v>
      </c>
      <c r="K575" s="45">
        <v>750000000</v>
      </c>
      <c r="L575" s="52" t="s">
        <v>177</v>
      </c>
      <c r="M575" s="52" t="s">
        <v>220</v>
      </c>
      <c r="N575" s="96" t="s">
        <v>221</v>
      </c>
      <c r="O575" s="45"/>
      <c r="P575" s="65" t="s">
        <v>223</v>
      </c>
      <c r="Q575" s="136" t="s">
        <v>296</v>
      </c>
      <c r="R575" s="45"/>
      <c r="S575" s="45"/>
      <c r="T575" s="45"/>
      <c r="U575" s="50"/>
      <c r="V575" s="50">
        <v>2695095</v>
      </c>
      <c r="W575" s="94">
        <v>3018506.4000000004</v>
      </c>
      <c r="X575" s="45"/>
      <c r="Y575" s="55" t="s">
        <v>197</v>
      </c>
      <c r="Z575" s="69"/>
    </row>
    <row r="576" spans="3:26" s="44" customFormat="1" ht="225.75" customHeight="1" x14ac:dyDescent="0.25">
      <c r="C576" s="425" t="s">
        <v>86</v>
      </c>
      <c r="D576" s="45" t="s">
        <v>172</v>
      </c>
      <c r="E576" s="138" t="s">
        <v>281</v>
      </c>
      <c r="F576" s="65" t="s">
        <v>286</v>
      </c>
      <c r="G576" s="65" t="s">
        <v>283</v>
      </c>
      <c r="H576" s="65" t="s">
        <v>299</v>
      </c>
      <c r="I576" s="101" t="s">
        <v>189</v>
      </c>
      <c r="J576" s="102">
        <v>1</v>
      </c>
      <c r="K576" s="45">
        <v>750000000</v>
      </c>
      <c r="L576" s="52" t="s">
        <v>177</v>
      </c>
      <c r="M576" s="52" t="s">
        <v>220</v>
      </c>
      <c r="N576" s="96" t="s">
        <v>221</v>
      </c>
      <c r="O576" s="45"/>
      <c r="P576" s="65" t="s">
        <v>223</v>
      </c>
      <c r="Q576" s="136" t="s">
        <v>300</v>
      </c>
      <c r="R576" s="45"/>
      <c r="S576" s="45"/>
      <c r="T576" s="45"/>
      <c r="U576" s="50"/>
      <c r="V576" s="50">
        <v>5399328</v>
      </c>
      <c r="W576" s="94">
        <v>6047247.3600000003</v>
      </c>
      <c r="X576" s="45" t="s">
        <v>206</v>
      </c>
      <c r="Y576" s="55" t="s">
        <v>197</v>
      </c>
      <c r="Z576" s="69"/>
    </row>
    <row r="577" spans="3:26" s="44" customFormat="1" ht="228" customHeight="1" x14ac:dyDescent="0.25">
      <c r="C577" s="119" t="s">
        <v>89</v>
      </c>
      <c r="D577" s="45" t="s">
        <v>172</v>
      </c>
      <c r="E577" s="138" t="s">
        <v>281</v>
      </c>
      <c r="F577" s="65" t="s">
        <v>286</v>
      </c>
      <c r="G577" s="65" t="s">
        <v>283</v>
      </c>
      <c r="H577" s="65" t="s">
        <v>301</v>
      </c>
      <c r="I577" s="101" t="s">
        <v>176</v>
      </c>
      <c r="J577" s="102">
        <v>1</v>
      </c>
      <c r="K577" s="45">
        <v>750000000</v>
      </c>
      <c r="L577" s="52" t="s">
        <v>177</v>
      </c>
      <c r="M577" s="52" t="s">
        <v>220</v>
      </c>
      <c r="N577" s="96" t="s">
        <v>229</v>
      </c>
      <c r="O577" s="45"/>
      <c r="P577" s="65" t="s">
        <v>223</v>
      </c>
      <c r="Q577" s="136" t="s">
        <v>285</v>
      </c>
      <c r="R577" s="45"/>
      <c r="S577" s="45"/>
      <c r="T577" s="45"/>
      <c r="U577" s="50"/>
      <c r="V577" s="50">
        <v>2657833</v>
      </c>
      <c r="W577" s="94">
        <v>2976772.9600000004</v>
      </c>
      <c r="X577" s="45"/>
      <c r="Y577" s="55" t="s">
        <v>197</v>
      </c>
      <c r="Z577" s="69"/>
    </row>
    <row r="578" spans="3:26" s="44" customFormat="1" ht="213.75" customHeight="1" x14ac:dyDescent="0.25">
      <c r="C578" s="119" t="s">
        <v>90</v>
      </c>
      <c r="D578" s="45" t="s">
        <v>172</v>
      </c>
      <c r="E578" s="138" t="s">
        <v>281</v>
      </c>
      <c r="F578" s="65" t="s">
        <v>286</v>
      </c>
      <c r="G578" s="65" t="s">
        <v>283</v>
      </c>
      <c r="H578" s="65" t="s">
        <v>302</v>
      </c>
      <c r="I578" s="101" t="s">
        <v>176</v>
      </c>
      <c r="J578" s="102">
        <v>1</v>
      </c>
      <c r="K578" s="45">
        <v>750000000</v>
      </c>
      <c r="L578" s="52" t="s">
        <v>177</v>
      </c>
      <c r="M578" s="52" t="s">
        <v>220</v>
      </c>
      <c r="N578" s="139" t="s">
        <v>303</v>
      </c>
      <c r="O578" s="45"/>
      <c r="P578" s="65" t="s">
        <v>223</v>
      </c>
      <c r="Q578" s="136" t="s">
        <v>289</v>
      </c>
      <c r="R578" s="45"/>
      <c r="S578" s="45"/>
      <c r="T578" s="45"/>
      <c r="U578" s="50"/>
      <c r="V578" s="50">
        <v>23369022</v>
      </c>
      <c r="W578" s="94">
        <v>26173304.640000004</v>
      </c>
      <c r="X578" s="45"/>
      <c r="Y578" s="55" t="s">
        <v>197</v>
      </c>
      <c r="Z578" s="69"/>
    </row>
    <row r="579" spans="3:26" s="44" customFormat="1" ht="137.25" customHeight="1" x14ac:dyDescent="0.25">
      <c r="C579" s="425" t="s">
        <v>91</v>
      </c>
      <c r="D579" s="45" t="s">
        <v>172</v>
      </c>
      <c r="E579" s="138" t="s">
        <v>281</v>
      </c>
      <c r="F579" s="65" t="s">
        <v>286</v>
      </c>
      <c r="G579" s="65" t="s">
        <v>283</v>
      </c>
      <c r="H579" s="65" t="s">
        <v>304</v>
      </c>
      <c r="I579" s="101" t="s">
        <v>176</v>
      </c>
      <c r="J579" s="102">
        <v>1</v>
      </c>
      <c r="K579" s="45">
        <v>750000000</v>
      </c>
      <c r="L579" s="52" t="s">
        <v>177</v>
      </c>
      <c r="M579" s="52" t="s">
        <v>220</v>
      </c>
      <c r="N579" s="139" t="s">
        <v>303</v>
      </c>
      <c r="O579" s="45"/>
      <c r="P579" s="65" t="s">
        <v>223</v>
      </c>
      <c r="Q579" s="136" t="s">
        <v>289</v>
      </c>
      <c r="R579" s="45"/>
      <c r="S579" s="45"/>
      <c r="T579" s="45"/>
      <c r="U579" s="50"/>
      <c r="V579" s="50">
        <v>6038031</v>
      </c>
      <c r="W579" s="94">
        <v>6762594.7200000007</v>
      </c>
      <c r="X579" s="45"/>
      <c r="Y579" s="55" t="s">
        <v>197</v>
      </c>
      <c r="Z579" s="69"/>
    </row>
    <row r="580" spans="3:26" s="44" customFormat="1" ht="216" customHeight="1" x14ac:dyDescent="0.25">
      <c r="C580" s="119" t="s">
        <v>97</v>
      </c>
      <c r="D580" s="45" t="s">
        <v>247</v>
      </c>
      <c r="E580" s="65" t="s">
        <v>793</v>
      </c>
      <c r="F580" s="100" t="s">
        <v>814</v>
      </c>
      <c r="G580" s="100" t="s">
        <v>814</v>
      </c>
      <c r="H580" s="45" t="s">
        <v>305</v>
      </c>
      <c r="I580" s="101" t="s">
        <v>176</v>
      </c>
      <c r="J580" s="102">
        <v>1</v>
      </c>
      <c r="K580" s="45">
        <v>750000000</v>
      </c>
      <c r="L580" s="52" t="s">
        <v>252</v>
      </c>
      <c r="M580" s="52" t="s">
        <v>313</v>
      </c>
      <c r="N580" s="96" t="s">
        <v>306</v>
      </c>
      <c r="O580" s="45"/>
      <c r="P580" s="65" t="s">
        <v>785</v>
      </c>
      <c r="Q580" s="45" t="s">
        <v>307</v>
      </c>
      <c r="R580" s="45"/>
      <c r="S580" s="45"/>
      <c r="T580" s="45"/>
      <c r="U580" s="50"/>
      <c r="V580" s="50">
        <v>18457965.120000001</v>
      </c>
      <c r="W580" s="50">
        <f>V580*1.12</f>
        <v>20672920.934400003</v>
      </c>
      <c r="X580" s="45"/>
      <c r="Y580" s="45">
        <v>2016</v>
      </c>
      <c r="Z580" s="45"/>
    </row>
    <row r="581" spans="3:26" s="44" customFormat="1" ht="228.75" customHeight="1" x14ac:dyDescent="0.25">
      <c r="C581" s="119" t="s">
        <v>98</v>
      </c>
      <c r="D581" s="45" t="s">
        <v>247</v>
      </c>
      <c r="E581" s="65" t="s">
        <v>793</v>
      </c>
      <c r="F581" s="100" t="s">
        <v>814</v>
      </c>
      <c r="G581" s="100" t="s">
        <v>814</v>
      </c>
      <c r="H581" s="45" t="s">
        <v>308</v>
      </c>
      <c r="I581" s="101" t="s">
        <v>176</v>
      </c>
      <c r="J581" s="102">
        <v>1</v>
      </c>
      <c r="K581" s="45">
        <v>750000000</v>
      </c>
      <c r="L581" s="52" t="s">
        <v>252</v>
      </c>
      <c r="M581" s="52" t="s">
        <v>313</v>
      </c>
      <c r="N581" s="96" t="s">
        <v>221</v>
      </c>
      <c r="O581" s="45"/>
      <c r="P581" s="65" t="s">
        <v>785</v>
      </c>
      <c r="Q581" s="45" t="s">
        <v>307</v>
      </c>
      <c r="R581" s="45"/>
      <c r="S581" s="45"/>
      <c r="T581" s="45" t="s">
        <v>309</v>
      </c>
      <c r="U581" s="50"/>
      <c r="V581" s="50">
        <v>18208558.579999998</v>
      </c>
      <c r="W581" s="50">
        <f t="shared" ref="W581" si="29">ROUND(V581*1.12,2)</f>
        <v>20393585.609999999</v>
      </c>
      <c r="X581" s="45"/>
      <c r="Y581" s="45">
        <v>2016</v>
      </c>
      <c r="Z581" s="45"/>
    </row>
    <row r="582" spans="3:26" s="44" customFormat="1" ht="255.75" customHeight="1" x14ac:dyDescent="0.25">
      <c r="C582" s="425" t="s">
        <v>99</v>
      </c>
      <c r="D582" s="45" t="s">
        <v>247</v>
      </c>
      <c r="E582" s="65" t="s">
        <v>310</v>
      </c>
      <c r="F582" s="45" t="s">
        <v>311</v>
      </c>
      <c r="G582" s="45" t="s">
        <v>311</v>
      </c>
      <c r="H582" s="45" t="s">
        <v>312</v>
      </c>
      <c r="I582" s="101" t="s">
        <v>176</v>
      </c>
      <c r="J582" s="102">
        <v>1</v>
      </c>
      <c r="K582" s="45">
        <v>750000000</v>
      </c>
      <c r="L582" s="52" t="s">
        <v>252</v>
      </c>
      <c r="M582" s="52" t="s">
        <v>313</v>
      </c>
      <c r="N582" s="53" t="s">
        <v>306</v>
      </c>
      <c r="O582" s="45"/>
      <c r="P582" s="65" t="s">
        <v>314</v>
      </c>
      <c r="Q582" s="45" t="s">
        <v>315</v>
      </c>
      <c r="R582" s="45"/>
      <c r="S582" s="45"/>
      <c r="T582" s="45"/>
      <c r="U582" s="50"/>
      <c r="V582" s="50">
        <v>0</v>
      </c>
      <c r="W582" s="50">
        <v>0</v>
      </c>
      <c r="X582" s="45"/>
      <c r="Y582" s="45">
        <v>2016</v>
      </c>
      <c r="Z582" s="45" t="s">
        <v>1079</v>
      </c>
    </row>
    <row r="583" spans="3:26" s="44" customFormat="1" ht="255.75" customHeight="1" x14ac:dyDescent="0.25">
      <c r="C583" s="425" t="s">
        <v>1158</v>
      </c>
      <c r="D583" s="45" t="s">
        <v>247</v>
      </c>
      <c r="E583" s="65" t="s">
        <v>310</v>
      </c>
      <c r="F583" s="45" t="s">
        <v>311</v>
      </c>
      <c r="G583" s="45" t="s">
        <v>311</v>
      </c>
      <c r="H583" s="45" t="s">
        <v>312</v>
      </c>
      <c r="I583" s="101" t="s">
        <v>176</v>
      </c>
      <c r="J583" s="102">
        <v>1</v>
      </c>
      <c r="K583" s="45">
        <v>750000000</v>
      </c>
      <c r="L583" s="52" t="s">
        <v>252</v>
      </c>
      <c r="M583" s="52" t="s">
        <v>642</v>
      </c>
      <c r="N583" s="53" t="s">
        <v>306</v>
      </c>
      <c r="O583" s="45"/>
      <c r="P583" s="65" t="s">
        <v>243</v>
      </c>
      <c r="Q583" s="45" t="s">
        <v>315</v>
      </c>
      <c r="R583" s="45"/>
      <c r="S583" s="45"/>
      <c r="T583" s="45"/>
      <c r="U583" s="50"/>
      <c r="V583" s="50">
        <v>2523182.2599999998</v>
      </c>
      <c r="W583" s="50">
        <f t="shared" ref="W583" si="30">ROUND(V583*1.12,2)</f>
        <v>2825964.13</v>
      </c>
      <c r="X583" s="45"/>
      <c r="Y583" s="45">
        <v>2016</v>
      </c>
      <c r="Z583" s="45"/>
    </row>
    <row r="584" spans="3:26" s="44" customFormat="1" ht="288" customHeight="1" x14ac:dyDescent="0.25">
      <c r="C584" s="119" t="s">
        <v>100</v>
      </c>
      <c r="D584" s="45" t="s">
        <v>247</v>
      </c>
      <c r="E584" s="65" t="s">
        <v>310</v>
      </c>
      <c r="F584" s="45" t="s">
        <v>311</v>
      </c>
      <c r="G584" s="45" t="s">
        <v>311</v>
      </c>
      <c r="H584" s="45" t="s">
        <v>316</v>
      </c>
      <c r="I584" s="101" t="s">
        <v>176</v>
      </c>
      <c r="J584" s="102">
        <v>1</v>
      </c>
      <c r="K584" s="45">
        <v>750000000</v>
      </c>
      <c r="L584" s="52" t="s">
        <v>252</v>
      </c>
      <c r="M584" s="52" t="s">
        <v>313</v>
      </c>
      <c r="N584" s="53" t="s">
        <v>306</v>
      </c>
      <c r="O584" s="45"/>
      <c r="P584" s="65" t="s">
        <v>314</v>
      </c>
      <c r="Q584" s="45" t="s">
        <v>315</v>
      </c>
      <c r="R584" s="45"/>
      <c r="S584" s="45"/>
      <c r="T584" s="45"/>
      <c r="U584" s="50"/>
      <c r="V584" s="50">
        <v>0</v>
      </c>
      <c r="W584" s="50">
        <v>0</v>
      </c>
      <c r="X584" s="45"/>
      <c r="Y584" s="45">
        <v>2016</v>
      </c>
      <c r="Z584" s="45" t="s">
        <v>1079</v>
      </c>
    </row>
    <row r="585" spans="3:26" s="44" customFormat="1" ht="288" customHeight="1" x14ac:dyDescent="0.25">
      <c r="C585" s="119" t="s">
        <v>1159</v>
      </c>
      <c r="D585" s="45" t="s">
        <v>247</v>
      </c>
      <c r="E585" s="65" t="s">
        <v>310</v>
      </c>
      <c r="F585" s="45" t="s">
        <v>311</v>
      </c>
      <c r="G585" s="45" t="s">
        <v>311</v>
      </c>
      <c r="H585" s="45" t="s">
        <v>316</v>
      </c>
      <c r="I585" s="101" t="s">
        <v>176</v>
      </c>
      <c r="J585" s="102">
        <v>1</v>
      </c>
      <c r="K585" s="45">
        <v>750000000</v>
      </c>
      <c r="L585" s="52" t="s">
        <v>252</v>
      </c>
      <c r="M585" s="52" t="s">
        <v>642</v>
      </c>
      <c r="N585" s="53" t="s">
        <v>306</v>
      </c>
      <c r="O585" s="45"/>
      <c r="P585" s="65" t="s">
        <v>243</v>
      </c>
      <c r="Q585" s="45" t="s">
        <v>315</v>
      </c>
      <c r="R585" s="45"/>
      <c r="S585" s="45"/>
      <c r="T585" s="45"/>
      <c r="U585" s="50"/>
      <c r="V585" s="50">
        <v>1065763.3400000001</v>
      </c>
      <c r="W585" s="50">
        <f t="shared" ref="W585" si="31">ROUND(V585*1.12,2)</f>
        <v>1193654.94</v>
      </c>
      <c r="X585" s="45"/>
      <c r="Y585" s="45">
        <v>2016</v>
      </c>
      <c r="Z585" s="45"/>
    </row>
    <row r="586" spans="3:26" s="44" customFormat="1" ht="300" customHeight="1" x14ac:dyDescent="0.25">
      <c r="C586" s="119" t="s">
        <v>101</v>
      </c>
      <c r="D586" s="45" t="s">
        <v>247</v>
      </c>
      <c r="E586" s="65" t="s">
        <v>310</v>
      </c>
      <c r="F586" s="45" t="s">
        <v>311</v>
      </c>
      <c r="G586" s="45" t="s">
        <v>311</v>
      </c>
      <c r="H586" s="45" t="s">
        <v>317</v>
      </c>
      <c r="I586" s="101" t="s">
        <v>176</v>
      </c>
      <c r="J586" s="102">
        <v>1</v>
      </c>
      <c r="K586" s="45">
        <v>750000000</v>
      </c>
      <c r="L586" s="52" t="s">
        <v>252</v>
      </c>
      <c r="M586" s="52" t="s">
        <v>313</v>
      </c>
      <c r="N586" s="53" t="s">
        <v>221</v>
      </c>
      <c r="O586" s="45"/>
      <c r="P586" s="65" t="s">
        <v>314</v>
      </c>
      <c r="Q586" s="45" t="s">
        <v>315</v>
      </c>
      <c r="R586" s="45"/>
      <c r="S586" s="45"/>
      <c r="T586" s="45"/>
      <c r="U586" s="50"/>
      <c r="V586" s="50">
        <v>0</v>
      </c>
      <c r="W586" s="50">
        <v>0</v>
      </c>
      <c r="X586" s="45"/>
      <c r="Y586" s="45">
        <v>2016</v>
      </c>
      <c r="Z586" s="45" t="s">
        <v>1079</v>
      </c>
    </row>
    <row r="587" spans="3:26" s="44" customFormat="1" ht="300" customHeight="1" x14ac:dyDescent="0.25">
      <c r="C587" s="119" t="s">
        <v>1160</v>
      </c>
      <c r="D587" s="45" t="s">
        <v>247</v>
      </c>
      <c r="E587" s="65" t="s">
        <v>310</v>
      </c>
      <c r="F587" s="45" t="s">
        <v>311</v>
      </c>
      <c r="G587" s="45" t="s">
        <v>311</v>
      </c>
      <c r="H587" s="45" t="s">
        <v>317</v>
      </c>
      <c r="I587" s="101" t="s">
        <v>176</v>
      </c>
      <c r="J587" s="102">
        <v>1</v>
      </c>
      <c r="K587" s="45">
        <v>750000000</v>
      </c>
      <c r="L587" s="52" t="s">
        <v>252</v>
      </c>
      <c r="M587" s="52" t="s">
        <v>642</v>
      </c>
      <c r="N587" s="53" t="s">
        <v>221</v>
      </c>
      <c r="O587" s="45"/>
      <c r="P587" s="65" t="s">
        <v>243</v>
      </c>
      <c r="Q587" s="45" t="s">
        <v>315</v>
      </c>
      <c r="R587" s="45"/>
      <c r="S587" s="45"/>
      <c r="T587" s="45"/>
      <c r="U587" s="50"/>
      <c r="V587" s="50">
        <v>2724077.6517857141</v>
      </c>
      <c r="W587" s="50">
        <f t="shared" ref="W587" si="32">ROUND(V587*1.12,2)</f>
        <v>3050966.97</v>
      </c>
      <c r="X587" s="45"/>
      <c r="Y587" s="45">
        <v>2016</v>
      </c>
      <c r="Z587" s="45"/>
    </row>
    <row r="588" spans="3:26" s="44" customFormat="1" ht="303" customHeight="1" x14ac:dyDescent="0.25">
      <c r="C588" s="425" t="s">
        <v>102</v>
      </c>
      <c r="D588" s="45" t="s">
        <v>247</v>
      </c>
      <c r="E588" s="65" t="s">
        <v>310</v>
      </c>
      <c r="F588" s="45" t="s">
        <v>311</v>
      </c>
      <c r="G588" s="45" t="s">
        <v>311</v>
      </c>
      <c r="H588" s="45" t="s">
        <v>318</v>
      </c>
      <c r="I588" s="101" t="s">
        <v>176</v>
      </c>
      <c r="J588" s="102">
        <v>1</v>
      </c>
      <c r="K588" s="45">
        <v>750000000</v>
      </c>
      <c r="L588" s="52" t="s">
        <v>252</v>
      </c>
      <c r="M588" s="52" t="s">
        <v>313</v>
      </c>
      <c r="N588" s="53" t="s">
        <v>221</v>
      </c>
      <c r="O588" s="45"/>
      <c r="P588" s="65" t="s">
        <v>314</v>
      </c>
      <c r="Q588" s="45" t="s">
        <v>315</v>
      </c>
      <c r="R588" s="45"/>
      <c r="S588" s="45"/>
      <c r="T588" s="45"/>
      <c r="U588" s="50"/>
      <c r="V588" s="50">
        <v>0</v>
      </c>
      <c r="W588" s="50">
        <v>0</v>
      </c>
      <c r="X588" s="45"/>
      <c r="Y588" s="45">
        <v>2016</v>
      </c>
      <c r="Z588" s="45" t="s">
        <v>1079</v>
      </c>
    </row>
    <row r="589" spans="3:26" s="44" customFormat="1" ht="303" customHeight="1" x14ac:dyDescent="0.25">
      <c r="C589" s="425" t="s">
        <v>1161</v>
      </c>
      <c r="D589" s="45" t="s">
        <v>247</v>
      </c>
      <c r="E589" s="65" t="s">
        <v>310</v>
      </c>
      <c r="F589" s="45" t="s">
        <v>311</v>
      </c>
      <c r="G589" s="45" t="s">
        <v>311</v>
      </c>
      <c r="H589" s="45" t="s">
        <v>318</v>
      </c>
      <c r="I589" s="101" t="s">
        <v>176</v>
      </c>
      <c r="J589" s="102">
        <v>1</v>
      </c>
      <c r="K589" s="45">
        <v>750000000</v>
      </c>
      <c r="L589" s="52" t="s">
        <v>252</v>
      </c>
      <c r="M589" s="52" t="s">
        <v>642</v>
      </c>
      <c r="N589" s="53" t="s">
        <v>221</v>
      </c>
      <c r="O589" s="45"/>
      <c r="P589" s="65" t="s">
        <v>243</v>
      </c>
      <c r="Q589" s="45" t="s">
        <v>315</v>
      </c>
      <c r="R589" s="45"/>
      <c r="S589" s="45"/>
      <c r="T589" s="45"/>
      <c r="U589" s="50"/>
      <c r="V589" s="50">
        <v>837284.55357142841</v>
      </c>
      <c r="W589" s="50">
        <f t="shared" ref="W589" si="33">ROUND(V589*1.12,2)</f>
        <v>937758.7</v>
      </c>
      <c r="X589" s="45"/>
      <c r="Y589" s="45">
        <v>2016</v>
      </c>
      <c r="Z589" s="45"/>
    </row>
    <row r="590" spans="3:26" s="44" customFormat="1" ht="291.75" customHeight="1" x14ac:dyDescent="0.25">
      <c r="C590" s="119" t="s">
        <v>103</v>
      </c>
      <c r="D590" s="45" t="s">
        <v>247</v>
      </c>
      <c r="E590" s="65" t="s">
        <v>310</v>
      </c>
      <c r="F590" s="45" t="s">
        <v>311</v>
      </c>
      <c r="G590" s="45" t="s">
        <v>311</v>
      </c>
      <c r="H590" s="45" t="s">
        <v>319</v>
      </c>
      <c r="I590" s="101" t="s">
        <v>176</v>
      </c>
      <c r="J590" s="102">
        <v>1</v>
      </c>
      <c r="K590" s="45">
        <v>750000000</v>
      </c>
      <c r="L590" s="52" t="s">
        <v>252</v>
      </c>
      <c r="M590" s="52" t="s">
        <v>313</v>
      </c>
      <c r="N590" s="53" t="s">
        <v>320</v>
      </c>
      <c r="O590" s="45"/>
      <c r="P590" s="65" t="s">
        <v>314</v>
      </c>
      <c r="Q590" s="45" t="s">
        <v>315</v>
      </c>
      <c r="R590" s="45"/>
      <c r="S590" s="45"/>
      <c r="T590" s="45"/>
      <c r="U590" s="50"/>
      <c r="V590" s="50">
        <v>0</v>
      </c>
      <c r="W590" s="50">
        <v>0</v>
      </c>
      <c r="X590" s="45"/>
      <c r="Y590" s="45">
        <v>2016</v>
      </c>
      <c r="Z590" s="45" t="s">
        <v>1079</v>
      </c>
    </row>
    <row r="591" spans="3:26" s="44" customFormat="1" ht="291.75" customHeight="1" x14ac:dyDescent="0.25">
      <c r="C591" s="119" t="s">
        <v>1162</v>
      </c>
      <c r="D591" s="45" t="s">
        <v>247</v>
      </c>
      <c r="E591" s="65" t="s">
        <v>310</v>
      </c>
      <c r="F591" s="45" t="s">
        <v>311</v>
      </c>
      <c r="G591" s="45" t="s">
        <v>311</v>
      </c>
      <c r="H591" s="45" t="s">
        <v>319</v>
      </c>
      <c r="I591" s="101" t="s">
        <v>176</v>
      </c>
      <c r="J591" s="102">
        <v>1</v>
      </c>
      <c r="K591" s="45">
        <v>750000000</v>
      </c>
      <c r="L591" s="52" t="s">
        <v>252</v>
      </c>
      <c r="M591" s="52" t="s">
        <v>642</v>
      </c>
      <c r="N591" s="53" t="s">
        <v>320</v>
      </c>
      <c r="O591" s="45"/>
      <c r="P591" s="65" t="s">
        <v>243</v>
      </c>
      <c r="Q591" s="45" t="s">
        <v>315</v>
      </c>
      <c r="R591" s="45"/>
      <c r="S591" s="45"/>
      <c r="T591" s="45"/>
      <c r="U591" s="50"/>
      <c r="V591" s="50">
        <v>4269436.6160714291</v>
      </c>
      <c r="W591" s="50">
        <f t="shared" ref="W591" si="34">ROUND(V591*1.12,2)</f>
        <v>4781769.01</v>
      </c>
      <c r="X591" s="45"/>
      <c r="Y591" s="45">
        <v>2016</v>
      </c>
      <c r="Z591" s="45"/>
    </row>
    <row r="592" spans="3:26" s="44" customFormat="1" ht="276" customHeight="1" x14ac:dyDescent="0.25">
      <c r="C592" s="119" t="s">
        <v>104</v>
      </c>
      <c r="D592" s="45" t="s">
        <v>247</v>
      </c>
      <c r="E592" s="131" t="s">
        <v>310</v>
      </c>
      <c r="F592" s="45" t="s">
        <v>311</v>
      </c>
      <c r="G592" s="45" t="s">
        <v>311</v>
      </c>
      <c r="H592" s="45" t="s">
        <v>321</v>
      </c>
      <c r="I592" s="101" t="s">
        <v>176</v>
      </c>
      <c r="J592" s="102">
        <v>1</v>
      </c>
      <c r="K592" s="45">
        <v>750000000</v>
      </c>
      <c r="L592" s="52" t="s">
        <v>252</v>
      </c>
      <c r="M592" s="52" t="s">
        <v>313</v>
      </c>
      <c r="N592" s="53" t="s">
        <v>322</v>
      </c>
      <c r="O592" s="45"/>
      <c r="P592" s="65" t="s">
        <v>314</v>
      </c>
      <c r="Q592" s="45" t="s">
        <v>315</v>
      </c>
      <c r="R592" s="45"/>
      <c r="S592" s="45"/>
      <c r="T592" s="45"/>
      <c r="U592" s="50"/>
      <c r="V592" s="50">
        <v>973355.46000000008</v>
      </c>
      <c r="W592" s="94">
        <v>1090158.1200000001</v>
      </c>
      <c r="X592" s="45"/>
      <c r="Y592" s="55">
        <v>2016</v>
      </c>
      <c r="Z592" s="69"/>
    </row>
    <row r="593" spans="3:26" s="44" customFormat="1" ht="179.25" customHeight="1" x14ac:dyDescent="0.25">
      <c r="C593" s="425" t="s">
        <v>105</v>
      </c>
      <c r="D593" s="45" t="s">
        <v>247</v>
      </c>
      <c r="E593" s="131" t="s">
        <v>310</v>
      </c>
      <c r="F593" s="45" t="s">
        <v>311</v>
      </c>
      <c r="G593" s="45" t="s">
        <v>311</v>
      </c>
      <c r="H593" s="45" t="s">
        <v>323</v>
      </c>
      <c r="I593" s="101" t="s">
        <v>176</v>
      </c>
      <c r="J593" s="102">
        <v>1</v>
      </c>
      <c r="K593" s="45">
        <v>750000000</v>
      </c>
      <c r="L593" s="52" t="s">
        <v>252</v>
      </c>
      <c r="M593" s="52" t="s">
        <v>313</v>
      </c>
      <c r="N593" s="53" t="s">
        <v>221</v>
      </c>
      <c r="O593" s="45"/>
      <c r="P593" s="65" t="s">
        <v>324</v>
      </c>
      <c r="Q593" s="45" t="s">
        <v>315</v>
      </c>
      <c r="R593" s="45"/>
      <c r="S593" s="45"/>
      <c r="T593" s="45"/>
      <c r="U593" s="50"/>
      <c r="V593" s="50">
        <v>0</v>
      </c>
      <c r="W593" s="50">
        <v>0</v>
      </c>
      <c r="X593" s="45"/>
      <c r="Y593" s="45">
        <v>2016</v>
      </c>
      <c r="Z593" s="45" t="s">
        <v>1079</v>
      </c>
    </row>
    <row r="594" spans="3:26" s="44" customFormat="1" ht="179.25" customHeight="1" x14ac:dyDescent="0.25">
      <c r="C594" s="425" t="s">
        <v>1164</v>
      </c>
      <c r="D594" s="45" t="s">
        <v>247</v>
      </c>
      <c r="E594" s="131" t="s">
        <v>310</v>
      </c>
      <c r="F594" s="45" t="s">
        <v>311</v>
      </c>
      <c r="G594" s="45" t="s">
        <v>311</v>
      </c>
      <c r="H594" s="45" t="s">
        <v>323</v>
      </c>
      <c r="I594" s="101" t="s">
        <v>176</v>
      </c>
      <c r="J594" s="102">
        <v>1</v>
      </c>
      <c r="K594" s="45">
        <v>750000000</v>
      </c>
      <c r="L594" s="52" t="s">
        <v>252</v>
      </c>
      <c r="M594" s="52" t="s">
        <v>642</v>
      </c>
      <c r="N594" s="53" t="s">
        <v>221</v>
      </c>
      <c r="O594" s="45"/>
      <c r="P594" s="65" t="s">
        <v>1163</v>
      </c>
      <c r="Q594" s="45" t="s">
        <v>315</v>
      </c>
      <c r="R594" s="45"/>
      <c r="S594" s="45"/>
      <c r="T594" s="45"/>
      <c r="U594" s="50"/>
      <c r="V594" s="50">
        <v>587117.05000000005</v>
      </c>
      <c r="W594" s="50">
        <f>ROUND(V594*1.12,2)</f>
        <v>657571.1</v>
      </c>
      <c r="X594" s="45"/>
      <c r="Y594" s="45">
        <v>2016</v>
      </c>
      <c r="Z594" s="45"/>
    </row>
    <row r="595" spans="3:26" s="44" customFormat="1" ht="210" customHeight="1" x14ac:dyDescent="0.25">
      <c r="C595" s="119" t="s">
        <v>106</v>
      </c>
      <c r="D595" s="45" t="s">
        <v>247</v>
      </c>
      <c r="E595" s="131" t="s">
        <v>310</v>
      </c>
      <c r="F595" s="45" t="s">
        <v>311</v>
      </c>
      <c r="G595" s="45" t="s">
        <v>311</v>
      </c>
      <c r="H595" s="45" t="s">
        <v>325</v>
      </c>
      <c r="I595" s="101" t="s">
        <v>176</v>
      </c>
      <c r="J595" s="102">
        <v>1</v>
      </c>
      <c r="K595" s="45">
        <v>750000000</v>
      </c>
      <c r="L595" s="52" t="s">
        <v>252</v>
      </c>
      <c r="M595" s="52" t="s">
        <v>313</v>
      </c>
      <c r="N595" s="53" t="s">
        <v>221</v>
      </c>
      <c r="O595" s="45"/>
      <c r="P595" s="65" t="s">
        <v>324</v>
      </c>
      <c r="Q595" s="45" t="s">
        <v>315</v>
      </c>
      <c r="R595" s="45"/>
      <c r="S595" s="45"/>
      <c r="T595" s="45"/>
      <c r="U595" s="50"/>
      <c r="V595" s="50">
        <v>0</v>
      </c>
      <c r="W595" s="50">
        <v>0</v>
      </c>
      <c r="X595" s="45"/>
      <c r="Y595" s="45">
        <v>2016</v>
      </c>
      <c r="Z595" s="45" t="s">
        <v>1079</v>
      </c>
    </row>
    <row r="596" spans="3:26" s="44" customFormat="1" ht="210" customHeight="1" x14ac:dyDescent="0.25">
      <c r="C596" s="119" t="s">
        <v>1165</v>
      </c>
      <c r="D596" s="45" t="s">
        <v>247</v>
      </c>
      <c r="E596" s="131" t="s">
        <v>310</v>
      </c>
      <c r="F596" s="45" t="s">
        <v>311</v>
      </c>
      <c r="G596" s="45" t="s">
        <v>311</v>
      </c>
      <c r="H596" s="45" t="s">
        <v>325</v>
      </c>
      <c r="I596" s="101" t="s">
        <v>176</v>
      </c>
      <c r="J596" s="102">
        <v>1</v>
      </c>
      <c r="K596" s="45">
        <v>750000000</v>
      </c>
      <c r="L596" s="52" t="s">
        <v>252</v>
      </c>
      <c r="M596" s="52" t="s">
        <v>642</v>
      </c>
      <c r="N596" s="53" t="s">
        <v>221</v>
      </c>
      <c r="O596" s="45"/>
      <c r="P596" s="65" t="s">
        <v>1163</v>
      </c>
      <c r="Q596" s="45" t="s">
        <v>315</v>
      </c>
      <c r="R596" s="45"/>
      <c r="S596" s="45"/>
      <c r="T596" s="45"/>
      <c r="U596" s="50"/>
      <c r="V596" s="50">
        <v>3449313.3657142879</v>
      </c>
      <c r="W596" s="50">
        <f t="shared" ref="W596" si="35">ROUND(V596*1.12,2)</f>
        <v>3863230.97</v>
      </c>
      <c r="X596" s="45"/>
      <c r="Y596" s="45">
        <v>2016</v>
      </c>
      <c r="Z596" s="45"/>
    </row>
    <row r="597" spans="3:26" s="44" customFormat="1" ht="220.5" customHeight="1" x14ac:dyDescent="0.25">
      <c r="C597" s="119" t="s">
        <v>107</v>
      </c>
      <c r="D597" s="45" t="s">
        <v>247</v>
      </c>
      <c r="E597" s="131" t="s">
        <v>310</v>
      </c>
      <c r="F597" s="45" t="s">
        <v>311</v>
      </c>
      <c r="G597" s="45" t="s">
        <v>311</v>
      </c>
      <c r="H597" s="45" t="s">
        <v>326</v>
      </c>
      <c r="I597" s="101" t="s">
        <v>176</v>
      </c>
      <c r="J597" s="102">
        <v>1</v>
      </c>
      <c r="K597" s="45">
        <v>750000000</v>
      </c>
      <c r="L597" s="52" t="s">
        <v>252</v>
      </c>
      <c r="M597" s="52" t="s">
        <v>313</v>
      </c>
      <c r="N597" s="53" t="s">
        <v>237</v>
      </c>
      <c r="O597" s="45"/>
      <c r="P597" s="65" t="s">
        <v>324</v>
      </c>
      <c r="Q597" s="45" t="s">
        <v>315</v>
      </c>
      <c r="R597" s="45"/>
      <c r="S597" s="45"/>
      <c r="T597" s="45"/>
      <c r="U597" s="50"/>
      <c r="V597" s="50">
        <v>0</v>
      </c>
      <c r="W597" s="50">
        <v>0</v>
      </c>
      <c r="X597" s="45"/>
      <c r="Y597" s="45">
        <v>2016</v>
      </c>
      <c r="Z597" s="45" t="s">
        <v>1079</v>
      </c>
    </row>
    <row r="598" spans="3:26" s="44" customFormat="1" ht="220.5" customHeight="1" x14ac:dyDescent="0.25">
      <c r="C598" s="119" t="s">
        <v>1166</v>
      </c>
      <c r="D598" s="45" t="s">
        <v>247</v>
      </c>
      <c r="E598" s="131" t="s">
        <v>310</v>
      </c>
      <c r="F598" s="45" t="s">
        <v>311</v>
      </c>
      <c r="G598" s="45" t="s">
        <v>311</v>
      </c>
      <c r="H598" s="45" t="s">
        <v>326</v>
      </c>
      <c r="I598" s="101" t="s">
        <v>176</v>
      </c>
      <c r="J598" s="102">
        <v>1</v>
      </c>
      <c r="K598" s="45">
        <v>750000000</v>
      </c>
      <c r="L598" s="52" t="s">
        <v>252</v>
      </c>
      <c r="M598" s="52" t="s">
        <v>642</v>
      </c>
      <c r="N598" s="53" t="s">
        <v>237</v>
      </c>
      <c r="O598" s="45"/>
      <c r="P598" s="65" t="s">
        <v>1163</v>
      </c>
      <c r="Q598" s="45" t="s">
        <v>315</v>
      </c>
      <c r="R598" s="45"/>
      <c r="S598" s="45"/>
      <c r="T598" s="45"/>
      <c r="U598" s="50"/>
      <c r="V598" s="50">
        <v>806111.5285714299</v>
      </c>
      <c r="W598" s="50">
        <f t="shared" ref="W598" si="36">ROUND(V598*1.12,2)</f>
        <v>902844.91</v>
      </c>
      <c r="X598" s="45"/>
      <c r="Y598" s="45">
        <v>2016</v>
      </c>
      <c r="Z598" s="45"/>
    </row>
    <row r="599" spans="3:26" s="44" customFormat="1" ht="193.5" customHeight="1" x14ac:dyDescent="0.25">
      <c r="C599" s="425" t="s">
        <v>108</v>
      </c>
      <c r="D599" s="45" t="s">
        <v>247</v>
      </c>
      <c r="E599" s="131" t="s">
        <v>310</v>
      </c>
      <c r="F599" s="45" t="s">
        <v>311</v>
      </c>
      <c r="G599" s="45" t="s">
        <v>311</v>
      </c>
      <c r="H599" s="45" t="s">
        <v>327</v>
      </c>
      <c r="I599" s="101" t="s">
        <v>176</v>
      </c>
      <c r="J599" s="102">
        <v>1</v>
      </c>
      <c r="K599" s="45">
        <v>750000000</v>
      </c>
      <c r="L599" s="52" t="s">
        <v>252</v>
      </c>
      <c r="M599" s="52" t="s">
        <v>313</v>
      </c>
      <c r="N599" s="53" t="s">
        <v>322</v>
      </c>
      <c r="O599" s="45"/>
      <c r="P599" s="65" t="s">
        <v>328</v>
      </c>
      <c r="Q599" s="45" t="s">
        <v>315</v>
      </c>
      <c r="R599" s="45"/>
      <c r="S599" s="45"/>
      <c r="T599" s="45"/>
      <c r="U599" s="50"/>
      <c r="V599" s="50">
        <v>0</v>
      </c>
      <c r="W599" s="50">
        <v>0</v>
      </c>
      <c r="X599" s="45"/>
      <c r="Y599" s="45">
        <v>2016</v>
      </c>
      <c r="Z599" s="45" t="s">
        <v>1079</v>
      </c>
    </row>
    <row r="600" spans="3:26" s="44" customFormat="1" ht="193.5" customHeight="1" x14ac:dyDescent="0.25">
      <c r="C600" s="425" t="s">
        <v>1168</v>
      </c>
      <c r="D600" s="45" t="s">
        <v>247</v>
      </c>
      <c r="E600" s="131" t="s">
        <v>310</v>
      </c>
      <c r="F600" s="45" t="s">
        <v>311</v>
      </c>
      <c r="G600" s="45" t="s">
        <v>311</v>
      </c>
      <c r="H600" s="45" t="s">
        <v>327</v>
      </c>
      <c r="I600" s="101" t="s">
        <v>176</v>
      </c>
      <c r="J600" s="102">
        <v>1</v>
      </c>
      <c r="K600" s="45">
        <v>750000000</v>
      </c>
      <c r="L600" s="52" t="s">
        <v>252</v>
      </c>
      <c r="M600" s="52" t="s">
        <v>642</v>
      </c>
      <c r="N600" s="53" t="s">
        <v>322</v>
      </c>
      <c r="O600" s="45"/>
      <c r="P600" s="65" t="s">
        <v>1167</v>
      </c>
      <c r="Q600" s="45" t="s">
        <v>315</v>
      </c>
      <c r="R600" s="45"/>
      <c r="S600" s="45"/>
      <c r="T600" s="45"/>
      <c r="U600" s="50"/>
      <c r="V600" s="50">
        <v>6156780</v>
      </c>
      <c r="W600" s="50">
        <f t="shared" ref="W600" si="37">ROUND(V600*1.12,2)</f>
        <v>6895593.5999999996</v>
      </c>
      <c r="X600" s="45"/>
      <c r="Y600" s="45">
        <v>2016</v>
      </c>
      <c r="Z600" s="45"/>
    </row>
    <row r="601" spans="3:26" s="44" customFormat="1" ht="274.5" customHeight="1" x14ac:dyDescent="0.25">
      <c r="C601" s="119" t="s">
        <v>109</v>
      </c>
      <c r="D601" s="45" t="s">
        <v>247</v>
      </c>
      <c r="E601" s="131" t="s">
        <v>310</v>
      </c>
      <c r="F601" s="45" t="s">
        <v>311</v>
      </c>
      <c r="G601" s="45" t="s">
        <v>311</v>
      </c>
      <c r="H601" s="45" t="s">
        <v>329</v>
      </c>
      <c r="I601" s="101" t="s">
        <v>176</v>
      </c>
      <c r="J601" s="102">
        <v>1</v>
      </c>
      <c r="K601" s="45">
        <v>750000000</v>
      </c>
      <c r="L601" s="52" t="s">
        <v>252</v>
      </c>
      <c r="M601" s="52" t="s">
        <v>313</v>
      </c>
      <c r="N601" s="53" t="s">
        <v>330</v>
      </c>
      <c r="O601" s="45"/>
      <c r="P601" s="65" t="s">
        <v>331</v>
      </c>
      <c r="Q601" s="45" t="s">
        <v>315</v>
      </c>
      <c r="R601" s="45"/>
      <c r="S601" s="45"/>
      <c r="T601" s="45"/>
      <c r="U601" s="50"/>
      <c r="V601" s="50">
        <v>477500</v>
      </c>
      <c r="W601" s="94">
        <v>534800</v>
      </c>
      <c r="X601" s="45"/>
      <c r="Y601" s="55">
        <v>2016</v>
      </c>
      <c r="Z601" s="69"/>
    </row>
    <row r="602" spans="3:26" s="44" customFormat="1" ht="195.75" customHeight="1" x14ac:dyDescent="0.25">
      <c r="C602" s="119" t="s">
        <v>110</v>
      </c>
      <c r="D602" s="45" t="s">
        <v>172</v>
      </c>
      <c r="E602" s="140" t="s">
        <v>332</v>
      </c>
      <c r="F602" s="59" t="s">
        <v>333</v>
      </c>
      <c r="G602" s="59" t="s">
        <v>333</v>
      </c>
      <c r="H602" s="59" t="s">
        <v>334</v>
      </c>
      <c r="I602" s="101" t="s">
        <v>189</v>
      </c>
      <c r="J602" s="102">
        <v>1</v>
      </c>
      <c r="K602" s="45">
        <v>750000000</v>
      </c>
      <c r="L602" s="52" t="s">
        <v>177</v>
      </c>
      <c r="M602" s="52" t="s">
        <v>335</v>
      </c>
      <c r="N602" s="52" t="s">
        <v>177</v>
      </c>
      <c r="O602" s="45"/>
      <c r="P602" s="65" t="s">
        <v>223</v>
      </c>
      <c r="Q602" s="45" t="s">
        <v>224</v>
      </c>
      <c r="R602" s="45"/>
      <c r="S602" s="45"/>
      <c r="T602" s="50"/>
      <c r="U602" s="45"/>
      <c r="V602" s="73">
        <v>146568965</v>
      </c>
      <c r="W602" s="94">
        <v>164157240.80000001</v>
      </c>
      <c r="X602" s="45" t="s">
        <v>206</v>
      </c>
      <c r="Y602" s="55">
        <v>2015</v>
      </c>
      <c r="Z602" s="69"/>
    </row>
    <row r="603" spans="3:26" s="44" customFormat="1" ht="162" customHeight="1" x14ac:dyDescent="0.25">
      <c r="C603" s="425" t="s">
        <v>111</v>
      </c>
      <c r="D603" s="90" t="s">
        <v>172</v>
      </c>
      <c r="E603" s="90" t="s">
        <v>336</v>
      </c>
      <c r="F603" s="90" t="s">
        <v>337</v>
      </c>
      <c r="G603" s="90" t="s">
        <v>337</v>
      </c>
      <c r="H603" s="90" t="s">
        <v>338</v>
      </c>
      <c r="I603" s="90" t="s">
        <v>176</v>
      </c>
      <c r="J603" s="91">
        <v>0.9</v>
      </c>
      <c r="K603" s="90">
        <v>750000000</v>
      </c>
      <c r="L603" s="90" t="s">
        <v>339</v>
      </c>
      <c r="M603" s="141" t="s">
        <v>220</v>
      </c>
      <c r="N603" s="90" t="s">
        <v>340</v>
      </c>
      <c r="O603" s="90"/>
      <c r="P603" s="90" t="s">
        <v>341</v>
      </c>
      <c r="Q603" s="90" t="s">
        <v>342</v>
      </c>
      <c r="R603" s="90"/>
      <c r="S603" s="90"/>
      <c r="T603" s="90"/>
      <c r="U603" s="90"/>
      <c r="V603" s="69">
        <v>292425448</v>
      </c>
      <c r="W603" s="94">
        <v>327516501.76000005</v>
      </c>
      <c r="X603" s="90"/>
      <c r="Y603" s="105" t="s">
        <v>343</v>
      </c>
      <c r="Z603" s="69"/>
    </row>
    <row r="604" spans="3:26" s="44" customFormat="1" ht="180" customHeight="1" x14ac:dyDescent="0.25">
      <c r="C604" s="119" t="s">
        <v>112</v>
      </c>
      <c r="D604" s="90" t="s">
        <v>172</v>
      </c>
      <c r="E604" s="90" t="s">
        <v>336</v>
      </c>
      <c r="F604" s="90" t="s">
        <v>337</v>
      </c>
      <c r="G604" s="90" t="s">
        <v>337</v>
      </c>
      <c r="H604" s="90" t="s">
        <v>344</v>
      </c>
      <c r="I604" s="90" t="s">
        <v>176</v>
      </c>
      <c r="J604" s="91">
        <v>0.9</v>
      </c>
      <c r="K604" s="90">
        <v>750000000</v>
      </c>
      <c r="L604" s="90" t="s">
        <v>339</v>
      </c>
      <c r="M604" s="141" t="s">
        <v>220</v>
      </c>
      <c r="N604" s="90" t="s">
        <v>345</v>
      </c>
      <c r="O604" s="90"/>
      <c r="P604" s="90" t="s">
        <v>341</v>
      </c>
      <c r="Q604" s="90" t="s">
        <v>342</v>
      </c>
      <c r="R604" s="90"/>
      <c r="S604" s="90"/>
      <c r="T604" s="90"/>
      <c r="U604" s="90"/>
      <c r="V604" s="69">
        <v>210081052</v>
      </c>
      <c r="W604" s="94">
        <v>235290778.24000001</v>
      </c>
      <c r="X604" s="90"/>
      <c r="Y604" s="105" t="s">
        <v>343</v>
      </c>
      <c r="Z604" s="69"/>
    </row>
    <row r="605" spans="3:26" s="44" customFormat="1" ht="180" customHeight="1" x14ac:dyDescent="0.25">
      <c r="C605" s="119" t="s">
        <v>113</v>
      </c>
      <c r="D605" s="90" t="s">
        <v>172</v>
      </c>
      <c r="E605" s="90" t="s">
        <v>382</v>
      </c>
      <c r="F605" s="90" t="s">
        <v>383</v>
      </c>
      <c r="G605" s="90" t="s">
        <v>383</v>
      </c>
      <c r="H605" s="90" t="s">
        <v>601</v>
      </c>
      <c r="I605" s="90" t="s">
        <v>176</v>
      </c>
      <c r="J605" s="91">
        <v>0.82</v>
      </c>
      <c r="K605" s="90">
        <v>750000000</v>
      </c>
      <c r="L605" s="90" t="s">
        <v>339</v>
      </c>
      <c r="M605" s="141" t="s">
        <v>782</v>
      </c>
      <c r="N605" s="90" t="s">
        <v>906</v>
      </c>
      <c r="O605" s="90"/>
      <c r="P605" s="90" t="s">
        <v>905</v>
      </c>
      <c r="Q605" s="90" t="s">
        <v>351</v>
      </c>
      <c r="R605" s="90"/>
      <c r="S605" s="90"/>
      <c r="T605" s="90"/>
      <c r="U605" s="90"/>
      <c r="V605" s="69">
        <v>10826774</v>
      </c>
      <c r="W605" s="94">
        <v>12125986.880000001</v>
      </c>
      <c r="X605" s="90"/>
      <c r="Y605" s="105" t="s">
        <v>343</v>
      </c>
      <c r="Z605" s="69"/>
    </row>
    <row r="606" spans="3:26" s="44" customFormat="1" ht="201" customHeight="1" x14ac:dyDescent="0.25">
      <c r="C606" s="119" t="s">
        <v>114</v>
      </c>
      <c r="D606" s="90" t="s">
        <v>172</v>
      </c>
      <c r="E606" s="90" t="s">
        <v>346</v>
      </c>
      <c r="F606" s="90" t="s">
        <v>347</v>
      </c>
      <c r="G606" s="90" t="s">
        <v>348</v>
      </c>
      <c r="H606" s="90" t="s">
        <v>349</v>
      </c>
      <c r="I606" s="90" t="s">
        <v>189</v>
      </c>
      <c r="J606" s="91">
        <v>1</v>
      </c>
      <c r="K606" s="90">
        <v>750000000</v>
      </c>
      <c r="L606" s="90" t="s">
        <v>339</v>
      </c>
      <c r="M606" s="141" t="s">
        <v>220</v>
      </c>
      <c r="N606" s="90" t="s">
        <v>350</v>
      </c>
      <c r="O606" s="90"/>
      <c r="P606" s="90" t="s">
        <v>341</v>
      </c>
      <c r="Q606" s="90" t="s">
        <v>351</v>
      </c>
      <c r="R606" s="90"/>
      <c r="S606" s="90"/>
      <c r="T606" s="90"/>
      <c r="U606" s="90"/>
      <c r="V606" s="69">
        <v>4523304</v>
      </c>
      <c r="W606" s="94">
        <v>5066100.4800000004</v>
      </c>
      <c r="X606" s="90"/>
      <c r="Y606" s="105" t="s">
        <v>343</v>
      </c>
      <c r="Z606" s="69"/>
    </row>
    <row r="607" spans="3:26" s="44" customFormat="1" ht="198" customHeight="1" x14ac:dyDescent="0.25">
      <c r="C607" s="119" t="s">
        <v>115</v>
      </c>
      <c r="D607" s="90" t="s">
        <v>172</v>
      </c>
      <c r="E607" s="90" t="s">
        <v>352</v>
      </c>
      <c r="F607" s="90" t="s">
        <v>353</v>
      </c>
      <c r="G607" s="90" t="s">
        <v>354</v>
      </c>
      <c r="H607" s="90" t="s">
        <v>355</v>
      </c>
      <c r="I607" s="90" t="s">
        <v>189</v>
      </c>
      <c r="J607" s="91">
        <v>1</v>
      </c>
      <c r="K607" s="90">
        <v>750000000</v>
      </c>
      <c r="L607" s="90" t="s">
        <v>339</v>
      </c>
      <c r="M607" s="141" t="s">
        <v>220</v>
      </c>
      <c r="N607" s="90" t="s">
        <v>350</v>
      </c>
      <c r="O607" s="90"/>
      <c r="P607" s="90" t="s">
        <v>341</v>
      </c>
      <c r="Q607" s="90" t="s">
        <v>351</v>
      </c>
      <c r="R607" s="90"/>
      <c r="S607" s="90"/>
      <c r="T607" s="90"/>
      <c r="U607" s="90"/>
      <c r="V607" s="69">
        <v>5837924</v>
      </c>
      <c r="W607" s="94">
        <v>6538474.8799999999</v>
      </c>
      <c r="X607" s="90"/>
      <c r="Y607" s="105" t="s">
        <v>343</v>
      </c>
      <c r="Z607" s="69"/>
    </row>
    <row r="608" spans="3:26" s="44" customFormat="1" ht="165" customHeight="1" x14ac:dyDescent="0.25">
      <c r="C608" s="119" t="s">
        <v>116</v>
      </c>
      <c r="D608" s="90" t="s">
        <v>172</v>
      </c>
      <c r="E608" s="90" t="s">
        <v>346</v>
      </c>
      <c r="F608" s="90" t="s">
        <v>347</v>
      </c>
      <c r="G608" s="90" t="s">
        <v>348</v>
      </c>
      <c r="H608" s="90" t="s">
        <v>356</v>
      </c>
      <c r="I608" s="90" t="s">
        <v>189</v>
      </c>
      <c r="J608" s="91">
        <v>1</v>
      </c>
      <c r="K608" s="90">
        <v>750000000</v>
      </c>
      <c r="L608" s="90" t="s">
        <v>339</v>
      </c>
      <c r="M608" s="141" t="s">
        <v>220</v>
      </c>
      <c r="N608" s="90" t="s">
        <v>357</v>
      </c>
      <c r="O608" s="90"/>
      <c r="P608" s="90" t="s">
        <v>341</v>
      </c>
      <c r="Q608" s="90" t="s">
        <v>351</v>
      </c>
      <c r="R608" s="90"/>
      <c r="S608" s="90"/>
      <c r="T608" s="90"/>
      <c r="U608" s="90"/>
      <c r="V608" s="69">
        <v>2914272</v>
      </c>
      <c r="W608" s="94">
        <v>3263984.64</v>
      </c>
      <c r="X608" s="90"/>
      <c r="Y608" s="105" t="s">
        <v>343</v>
      </c>
      <c r="Z608" s="69"/>
    </row>
    <row r="609" spans="3:26" s="44" customFormat="1" ht="156" customHeight="1" x14ac:dyDescent="0.25">
      <c r="C609" s="119" t="s">
        <v>117</v>
      </c>
      <c r="D609" s="90" t="s">
        <v>172</v>
      </c>
      <c r="E609" s="90" t="s">
        <v>352</v>
      </c>
      <c r="F609" s="90" t="s">
        <v>353</v>
      </c>
      <c r="G609" s="90" t="s">
        <v>354</v>
      </c>
      <c r="H609" s="90" t="s">
        <v>358</v>
      </c>
      <c r="I609" s="90" t="s">
        <v>189</v>
      </c>
      <c r="J609" s="91">
        <v>1</v>
      </c>
      <c r="K609" s="90">
        <v>750000000</v>
      </c>
      <c r="L609" s="90" t="s">
        <v>339</v>
      </c>
      <c r="M609" s="141" t="s">
        <v>220</v>
      </c>
      <c r="N609" s="90" t="s">
        <v>340</v>
      </c>
      <c r="O609" s="90"/>
      <c r="P609" s="90" t="s">
        <v>341</v>
      </c>
      <c r="Q609" s="90" t="s">
        <v>351</v>
      </c>
      <c r="R609" s="90"/>
      <c r="S609" s="90"/>
      <c r="T609" s="90"/>
      <c r="U609" s="90"/>
      <c r="V609" s="69">
        <v>4096043</v>
      </c>
      <c r="W609" s="94">
        <v>4587568.16</v>
      </c>
      <c r="X609" s="90"/>
      <c r="Y609" s="105" t="s">
        <v>343</v>
      </c>
      <c r="Z609" s="69"/>
    </row>
    <row r="610" spans="3:26" s="44" customFormat="1" ht="249.75" customHeight="1" x14ac:dyDescent="0.25">
      <c r="C610" s="119" t="s">
        <v>118</v>
      </c>
      <c r="D610" s="90" t="s">
        <v>172</v>
      </c>
      <c r="E610" s="90" t="s">
        <v>346</v>
      </c>
      <c r="F610" s="90" t="s">
        <v>347</v>
      </c>
      <c r="G610" s="90" t="s">
        <v>348</v>
      </c>
      <c r="H610" s="90" t="s">
        <v>359</v>
      </c>
      <c r="I610" s="90" t="s">
        <v>189</v>
      </c>
      <c r="J610" s="91">
        <v>1</v>
      </c>
      <c r="K610" s="90">
        <v>750000000</v>
      </c>
      <c r="L610" s="90" t="s">
        <v>339</v>
      </c>
      <c r="M610" s="141" t="s">
        <v>220</v>
      </c>
      <c r="N610" s="90" t="s">
        <v>345</v>
      </c>
      <c r="O610" s="90"/>
      <c r="P610" s="90" t="s">
        <v>341</v>
      </c>
      <c r="Q610" s="90" t="s">
        <v>351</v>
      </c>
      <c r="R610" s="90"/>
      <c r="S610" s="90"/>
      <c r="T610" s="90"/>
      <c r="U610" s="90"/>
      <c r="V610" s="69">
        <v>3778800</v>
      </c>
      <c r="W610" s="94">
        <v>4232256</v>
      </c>
      <c r="X610" s="90"/>
      <c r="Y610" s="105" t="s">
        <v>343</v>
      </c>
      <c r="Z610" s="69"/>
    </row>
    <row r="611" spans="3:26" s="44" customFormat="1" ht="209.25" customHeight="1" x14ac:dyDescent="0.25">
      <c r="C611" s="119" t="s">
        <v>119</v>
      </c>
      <c r="D611" s="90" t="s">
        <v>172</v>
      </c>
      <c r="E611" s="90" t="s">
        <v>352</v>
      </c>
      <c r="F611" s="90" t="s">
        <v>353</v>
      </c>
      <c r="G611" s="90" t="s">
        <v>354</v>
      </c>
      <c r="H611" s="90" t="s">
        <v>360</v>
      </c>
      <c r="I611" s="90" t="s">
        <v>189</v>
      </c>
      <c r="J611" s="91">
        <v>1</v>
      </c>
      <c r="K611" s="90">
        <v>750000000</v>
      </c>
      <c r="L611" s="90" t="s">
        <v>339</v>
      </c>
      <c r="M611" s="141" t="s">
        <v>220</v>
      </c>
      <c r="N611" s="90" t="s">
        <v>345</v>
      </c>
      <c r="O611" s="90"/>
      <c r="P611" s="90" t="s">
        <v>341</v>
      </c>
      <c r="Q611" s="90" t="s">
        <v>351</v>
      </c>
      <c r="R611" s="90"/>
      <c r="S611" s="90"/>
      <c r="T611" s="90"/>
      <c r="U611" s="90"/>
      <c r="V611" s="69">
        <v>5148000</v>
      </c>
      <c r="W611" s="94">
        <v>5765760</v>
      </c>
      <c r="X611" s="90"/>
      <c r="Y611" s="105" t="s">
        <v>343</v>
      </c>
      <c r="Z611" s="69"/>
    </row>
    <row r="612" spans="3:26" s="44" customFormat="1" ht="148.5" customHeight="1" x14ac:dyDescent="0.25">
      <c r="C612" s="119" t="s">
        <v>120</v>
      </c>
      <c r="D612" s="90" t="s">
        <v>172</v>
      </c>
      <c r="E612" s="90" t="s">
        <v>361</v>
      </c>
      <c r="F612" s="90" t="s">
        <v>362</v>
      </c>
      <c r="G612" s="90" t="s">
        <v>362</v>
      </c>
      <c r="H612" s="90" t="s">
        <v>363</v>
      </c>
      <c r="I612" s="90" t="s">
        <v>189</v>
      </c>
      <c r="J612" s="91">
        <v>1</v>
      </c>
      <c r="K612" s="90">
        <v>750000000</v>
      </c>
      <c r="L612" s="90" t="s">
        <v>339</v>
      </c>
      <c r="M612" s="141" t="s">
        <v>220</v>
      </c>
      <c r="N612" s="90" t="s">
        <v>340</v>
      </c>
      <c r="O612" s="90"/>
      <c r="P612" s="90" t="s">
        <v>341</v>
      </c>
      <c r="Q612" s="90" t="s">
        <v>351</v>
      </c>
      <c r="R612" s="90"/>
      <c r="S612" s="90"/>
      <c r="T612" s="90"/>
      <c r="U612" s="90"/>
      <c r="V612" s="69">
        <v>18671228</v>
      </c>
      <c r="W612" s="94">
        <v>20911775.359999999</v>
      </c>
      <c r="X612" s="90"/>
      <c r="Y612" s="105" t="s">
        <v>343</v>
      </c>
      <c r="Z612" s="69"/>
    </row>
    <row r="613" spans="3:26" s="44" customFormat="1" ht="216.75" customHeight="1" x14ac:dyDescent="0.25">
      <c r="C613" s="119" t="s">
        <v>121</v>
      </c>
      <c r="D613" s="90" t="s">
        <v>172</v>
      </c>
      <c r="E613" s="90" t="s">
        <v>361</v>
      </c>
      <c r="F613" s="90" t="s">
        <v>362</v>
      </c>
      <c r="G613" s="90" t="s">
        <v>362</v>
      </c>
      <c r="H613" s="90" t="s">
        <v>364</v>
      </c>
      <c r="I613" s="90" t="s">
        <v>189</v>
      </c>
      <c r="J613" s="91">
        <v>1</v>
      </c>
      <c r="K613" s="90">
        <v>750000000</v>
      </c>
      <c r="L613" s="90" t="s">
        <v>339</v>
      </c>
      <c r="M613" s="141" t="s">
        <v>220</v>
      </c>
      <c r="N613" s="90" t="s">
        <v>345</v>
      </c>
      <c r="O613" s="90"/>
      <c r="P613" s="90" t="s">
        <v>341</v>
      </c>
      <c r="Q613" s="90" t="s">
        <v>351</v>
      </c>
      <c r="R613" s="90"/>
      <c r="S613" s="90"/>
      <c r="T613" s="90"/>
      <c r="U613" s="90"/>
      <c r="V613" s="69">
        <v>22022100</v>
      </c>
      <c r="W613" s="94">
        <v>24664752</v>
      </c>
      <c r="X613" s="90"/>
      <c r="Y613" s="105" t="s">
        <v>343</v>
      </c>
      <c r="Z613" s="69"/>
    </row>
    <row r="614" spans="3:26" s="44" customFormat="1" ht="197.25" customHeight="1" x14ac:dyDescent="0.25">
      <c r="C614" s="119" t="s">
        <v>122</v>
      </c>
      <c r="D614" s="90" t="s">
        <v>172</v>
      </c>
      <c r="E614" s="90" t="s">
        <v>365</v>
      </c>
      <c r="F614" s="90" t="s">
        <v>366</v>
      </c>
      <c r="G614" s="90" t="s">
        <v>366</v>
      </c>
      <c r="H614" s="90" t="s">
        <v>367</v>
      </c>
      <c r="I614" s="90" t="s">
        <v>189</v>
      </c>
      <c r="J614" s="91">
        <v>1</v>
      </c>
      <c r="K614" s="90">
        <v>750000000</v>
      </c>
      <c r="L614" s="90" t="s">
        <v>339</v>
      </c>
      <c r="M614" s="141" t="s">
        <v>220</v>
      </c>
      <c r="N614" s="90" t="s">
        <v>350</v>
      </c>
      <c r="O614" s="90"/>
      <c r="P614" s="90" t="s">
        <v>230</v>
      </c>
      <c r="Q614" s="90" t="s">
        <v>368</v>
      </c>
      <c r="R614" s="90"/>
      <c r="S614" s="90"/>
      <c r="T614" s="90"/>
      <c r="U614" s="90"/>
      <c r="V614" s="69">
        <v>4900000</v>
      </c>
      <c r="W614" s="94">
        <v>5488000</v>
      </c>
      <c r="X614" s="90"/>
      <c r="Y614" s="105" t="s">
        <v>197</v>
      </c>
      <c r="Z614" s="69"/>
    </row>
    <row r="615" spans="3:26" s="44" customFormat="1" ht="163.5" customHeight="1" x14ac:dyDescent="0.25">
      <c r="C615" s="119" t="s">
        <v>123</v>
      </c>
      <c r="D615" s="90" t="s">
        <v>172</v>
      </c>
      <c r="E615" s="90" t="s">
        <v>369</v>
      </c>
      <c r="F615" s="90" t="s">
        <v>370</v>
      </c>
      <c r="G615" s="90" t="s">
        <v>370</v>
      </c>
      <c r="H615" s="90" t="s">
        <v>371</v>
      </c>
      <c r="I615" s="90" t="s">
        <v>189</v>
      </c>
      <c r="J615" s="91">
        <v>1</v>
      </c>
      <c r="K615" s="90">
        <v>750000000</v>
      </c>
      <c r="L615" s="90" t="s">
        <v>339</v>
      </c>
      <c r="M615" s="141" t="s">
        <v>220</v>
      </c>
      <c r="N615" s="90" t="s">
        <v>372</v>
      </c>
      <c r="O615" s="90"/>
      <c r="P615" s="90" t="s">
        <v>230</v>
      </c>
      <c r="Q615" s="90" t="s">
        <v>373</v>
      </c>
      <c r="R615" s="90"/>
      <c r="S615" s="90"/>
      <c r="T615" s="90"/>
      <c r="U615" s="90"/>
      <c r="V615" s="69">
        <v>960000</v>
      </c>
      <c r="W615" s="94">
        <v>1075200</v>
      </c>
      <c r="X615" s="90"/>
      <c r="Y615" s="105" t="s">
        <v>343</v>
      </c>
      <c r="Z615" s="69"/>
    </row>
    <row r="616" spans="3:26" s="44" customFormat="1" ht="218.25" customHeight="1" x14ac:dyDescent="0.25">
      <c r="C616" s="119" t="s">
        <v>124</v>
      </c>
      <c r="D616" s="90" t="s">
        <v>172</v>
      </c>
      <c r="E616" s="90" t="s">
        <v>374</v>
      </c>
      <c r="F616" s="90" t="s">
        <v>375</v>
      </c>
      <c r="G616" s="68" t="s">
        <v>376</v>
      </c>
      <c r="H616" s="68"/>
      <c r="I616" s="90" t="s">
        <v>201</v>
      </c>
      <c r="J616" s="91">
        <v>1</v>
      </c>
      <c r="K616" s="90">
        <v>750000000</v>
      </c>
      <c r="L616" s="90" t="s">
        <v>339</v>
      </c>
      <c r="M616" s="141" t="s">
        <v>220</v>
      </c>
      <c r="N616" s="90" t="s">
        <v>372</v>
      </c>
      <c r="O616" s="90"/>
      <c r="P616" s="90" t="s">
        <v>230</v>
      </c>
      <c r="Q616" s="90" t="s">
        <v>351</v>
      </c>
      <c r="R616" s="90"/>
      <c r="S616" s="90"/>
      <c r="T616" s="90"/>
      <c r="U616" s="90"/>
      <c r="V616" s="69">
        <v>4050800</v>
      </c>
      <c r="W616" s="94">
        <v>4536896</v>
      </c>
      <c r="X616" s="90"/>
      <c r="Y616" s="105" t="s">
        <v>343</v>
      </c>
      <c r="Z616" s="69"/>
    </row>
    <row r="617" spans="3:26" s="44" customFormat="1" ht="226.5" customHeight="1" x14ac:dyDescent="0.25">
      <c r="C617" s="119" t="s">
        <v>125</v>
      </c>
      <c r="D617" s="226" t="s">
        <v>172</v>
      </c>
      <c r="E617" s="226" t="s">
        <v>377</v>
      </c>
      <c r="F617" s="226" t="s">
        <v>378</v>
      </c>
      <c r="G617" s="227" t="s">
        <v>378</v>
      </c>
      <c r="H617" s="227"/>
      <c r="I617" s="226" t="s">
        <v>201</v>
      </c>
      <c r="J617" s="228">
        <v>1</v>
      </c>
      <c r="K617" s="226">
        <v>750000000</v>
      </c>
      <c r="L617" s="226" t="s">
        <v>339</v>
      </c>
      <c r="M617" s="229" t="s">
        <v>220</v>
      </c>
      <c r="N617" s="226" t="s">
        <v>372</v>
      </c>
      <c r="O617" s="226"/>
      <c r="P617" s="226" t="s">
        <v>230</v>
      </c>
      <c r="Q617" s="226" t="s">
        <v>351</v>
      </c>
      <c r="R617" s="226"/>
      <c r="S617" s="226"/>
      <c r="T617" s="226"/>
      <c r="U617" s="226"/>
      <c r="V617" s="205">
        <v>0</v>
      </c>
      <c r="W617" s="205">
        <f>V617*1.12</f>
        <v>0</v>
      </c>
      <c r="X617" s="226"/>
      <c r="Y617" s="226" t="s">
        <v>343</v>
      </c>
      <c r="Z617" s="230" t="s">
        <v>1092</v>
      </c>
    </row>
    <row r="618" spans="3:26" s="44" customFormat="1" ht="226.5" customHeight="1" x14ac:dyDescent="0.25">
      <c r="C618" s="119" t="s">
        <v>1093</v>
      </c>
      <c r="D618" s="226" t="s">
        <v>172</v>
      </c>
      <c r="E618" s="226" t="s">
        <v>377</v>
      </c>
      <c r="F618" s="226" t="s">
        <v>378</v>
      </c>
      <c r="G618" s="227" t="s">
        <v>378</v>
      </c>
      <c r="H618" s="227"/>
      <c r="I618" s="226" t="s">
        <v>201</v>
      </c>
      <c r="J618" s="228">
        <v>1</v>
      </c>
      <c r="K618" s="226">
        <v>750000000</v>
      </c>
      <c r="L618" s="226" t="s">
        <v>339</v>
      </c>
      <c r="M618" s="229" t="s">
        <v>241</v>
      </c>
      <c r="N618" s="226" t="s">
        <v>372</v>
      </c>
      <c r="O618" s="226"/>
      <c r="P618" s="226" t="s">
        <v>785</v>
      </c>
      <c r="Q618" s="226" t="s">
        <v>351</v>
      </c>
      <c r="R618" s="226"/>
      <c r="S618" s="226"/>
      <c r="T618" s="226"/>
      <c r="U618" s="226"/>
      <c r="V618" s="205">
        <v>2265838.33</v>
      </c>
      <c r="W618" s="205">
        <f>V618*1.12</f>
        <v>2537738.9296000004</v>
      </c>
      <c r="X618" s="226"/>
      <c r="Y618" s="226">
        <v>2016</v>
      </c>
      <c r="Z618" s="231"/>
    </row>
    <row r="619" spans="3:26" s="44" customFormat="1" ht="171.75" customHeight="1" x14ac:dyDescent="0.25">
      <c r="C619" s="119" t="s">
        <v>126</v>
      </c>
      <c r="D619" s="226" t="s">
        <v>172</v>
      </c>
      <c r="E619" s="226" t="s">
        <v>379</v>
      </c>
      <c r="F619" s="226" t="s">
        <v>380</v>
      </c>
      <c r="G619" s="226" t="s">
        <v>380</v>
      </c>
      <c r="H619" s="226" t="s">
        <v>381</v>
      </c>
      <c r="I619" s="226" t="s">
        <v>201</v>
      </c>
      <c r="J619" s="228">
        <v>1</v>
      </c>
      <c r="K619" s="226">
        <v>750000000</v>
      </c>
      <c r="L619" s="226" t="s">
        <v>339</v>
      </c>
      <c r="M619" s="229" t="s">
        <v>220</v>
      </c>
      <c r="N619" s="226" t="s">
        <v>339</v>
      </c>
      <c r="O619" s="226"/>
      <c r="P619" s="226" t="s">
        <v>230</v>
      </c>
      <c r="Q619" s="226" t="s">
        <v>342</v>
      </c>
      <c r="R619" s="226"/>
      <c r="S619" s="226"/>
      <c r="T619" s="226"/>
      <c r="U619" s="226"/>
      <c r="V619" s="205">
        <v>0</v>
      </c>
      <c r="W619" s="205">
        <f>V619*1.12</f>
        <v>0</v>
      </c>
      <c r="X619" s="226"/>
      <c r="Y619" s="226" t="s">
        <v>343</v>
      </c>
      <c r="Z619" s="230" t="s">
        <v>1092</v>
      </c>
    </row>
    <row r="620" spans="3:26" s="44" customFormat="1" ht="171.75" customHeight="1" x14ac:dyDescent="0.25">
      <c r="C620" s="119" t="s">
        <v>1094</v>
      </c>
      <c r="D620" s="226" t="s">
        <v>172</v>
      </c>
      <c r="E620" s="226" t="s">
        <v>379</v>
      </c>
      <c r="F620" s="226" t="s">
        <v>380</v>
      </c>
      <c r="G620" s="226" t="s">
        <v>380</v>
      </c>
      <c r="H620" s="226" t="s">
        <v>381</v>
      </c>
      <c r="I620" s="226" t="s">
        <v>201</v>
      </c>
      <c r="J620" s="228">
        <v>1</v>
      </c>
      <c r="K620" s="226">
        <v>750000000</v>
      </c>
      <c r="L620" s="226" t="s">
        <v>339</v>
      </c>
      <c r="M620" s="229" t="s">
        <v>241</v>
      </c>
      <c r="N620" s="226" t="s">
        <v>339</v>
      </c>
      <c r="O620" s="226"/>
      <c r="P620" s="226" t="s">
        <v>785</v>
      </c>
      <c r="Q620" s="226" t="s">
        <v>342</v>
      </c>
      <c r="R620" s="226"/>
      <c r="S620" s="226"/>
      <c r="T620" s="226"/>
      <c r="U620" s="226"/>
      <c r="V620" s="205">
        <v>1000000</v>
      </c>
      <c r="W620" s="205">
        <f>V620*1.12</f>
        <v>1120000</v>
      </c>
      <c r="X620" s="226"/>
      <c r="Y620" s="226">
        <v>2016</v>
      </c>
      <c r="Z620" s="231"/>
    </row>
    <row r="621" spans="3:26" s="44" customFormat="1" ht="168.75" customHeight="1" x14ac:dyDescent="0.25">
      <c r="C621" s="119" t="s">
        <v>127</v>
      </c>
      <c r="D621" s="90" t="s">
        <v>172</v>
      </c>
      <c r="E621" s="90" t="s">
        <v>382</v>
      </c>
      <c r="F621" s="90" t="s">
        <v>383</v>
      </c>
      <c r="G621" s="90" t="s">
        <v>383</v>
      </c>
      <c r="H621" s="90" t="s">
        <v>384</v>
      </c>
      <c r="I621" s="90" t="s">
        <v>176</v>
      </c>
      <c r="J621" s="91">
        <v>1</v>
      </c>
      <c r="K621" s="90">
        <v>750000000</v>
      </c>
      <c r="L621" s="90" t="s">
        <v>339</v>
      </c>
      <c r="M621" s="141" t="s">
        <v>220</v>
      </c>
      <c r="N621" s="90" t="s">
        <v>339</v>
      </c>
      <c r="O621" s="90"/>
      <c r="P621" s="90" t="s">
        <v>230</v>
      </c>
      <c r="Q621" s="90" t="s">
        <v>342</v>
      </c>
      <c r="R621" s="90"/>
      <c r="S621" s="90"/>
      <c r="T621" s="90"/>
      <c r="U621" s="90"/>
      <c r="V621" s="69">
        <v>0</v>
      </c>
      <c r="W621" s="94">
        <v>0</v>
      </c>
      <c r="X621" s="90"/>
      <c r="Y621" s="105" t="s">
        <v>343</v>
      </c>
      <c r="Z621" s="69" t="s">
        <v>900</v>
      </c>
    </row>
    <row r="622" spans="3:26" s="44" customFormat="1" ht="172.5" customHeight="1" x14ac:dyDescent="0.25">
      <c r="C622" s="119" t="s">
        <v>128</v>
      </c>
      <c r="D622" s="142" t="s">
        <v>172</v>
      </c>
      <c r="E622" s="89" t="s">
        <v>385</v>
      </c>
      <c r="F622" s="118" t="s">
        <v>386</v>
      </c>
      <c r="G622" s="118" t="s">
        <v>386</v>
      </c>
      <c r="H622" s="143" t="s">
        <v>387</v>
      </c>
      <c r="I622" s="144" t="s">
        <v>176</v>
      </c>
      <c r="J622" s="145">
        <v>0.6</v>
      </c>
      <c r="K622" s="122">
        <v>750000000</v>
      </c>
      <c r="L622" s="146" t="s">
        <v>388</v>
      </c>
      <c r="M622" s="89" t="s">
        <v>389</v>
      </c>
      <c r="N622" s="144" t="s">
        <v>390</v>
      </c>
      <c r="O622" s="144"/>
      <c r="P622" s="122" t="s">
        <v>391</v>
      </c>
      <c r="Q622" s="147" t="s">
        <v>392</v>
      </c>
      <c r="R622" s="144"/>
      <c r="S622" s="144"/>
      <c r="T622" s="144"/>
      <c r="U622" s="148"/>
      <c r="V622" s="73">
        <v>22720000</v>
      </c>
      <c r="W622" s="94">
        <v>25446400.000000004</v>
      </c>
      <c r="X622" s="70"/>
      <c r="Y622" s="149">
        <v>2016</v>
      </c>
      <c r="Z622" s="69"/>
    </row>
    <row r="623" spans="3:26" s="44" customFormat="1" ht="201.75" customHeight="1" x14ac:dyDescent="0.25">
      <c r="C623" s="119" t="s">
        <v>129</v>
      </c>
      <c r="D623" s="142" t="s">
        <v>172</v>
      </c>
      <c r="E623" s="90" t="s">
        <v>393</v>
      </c>
      <c r="F623" s="118" t="s">
        <v>394</v>
      </c>
      <c r="G623" s="118" t="s">
        <v>394</v>
      </c>
      <c r="H623" s="118" t="s">
        <v>395</v>
      </c>
      <c r="I623" s="89" t="s">
        <v>201</v>
      </c>
      <c r="J623" s="150">
        <v>1</v>
      </c>
      <c r="K623" s="122">
        <v>750000000</v>
      </c>
      <c r="L623" s="146" t="s">
        <v>388</v>
      </c>
      <c r="M623" s="90" t="s">
        <v>396</v>
      </c>
      <c r="N623" s="144" t="s">
        <v>390</v>
      </c>
      <c r="O623" s="89"/>
      <c r="P623" s="90" t="s">
        <v>397</v>
      </c>
      <c r="Q623" s="147" t="s">
        <v>392</v>
      </c>
      <c r="R623" s="89"/>
      <c r="S623" s="89"/>
      <c r="T623" s="89"/>
      <c r="U623" s="151"/>
      <c r="V623" s="73">
        <v>6200000</v>
      </c>
      <c r="W623" s="94">
        <v>6944000.0000000009</v>
      </c>
      <c r="X623" s="70"/>
      <c r="Y623" s="105">
        <v>2015</v>
      </c>
      <c r="Z623" s="69"/>
    </row>
    <row r="624" spans="3:26" s="44" customFormat="1" ht="176.25" customHeight="1" x14ac:dyDescent="0.25">
      <c r="C624" s="119" t="s">
        <v>130</v>
      </c>
      <c r="D624" s="142" t="s">
        <v>172</v>
      </c>
      <c r="E624" s="90" t="s">
        <v>365</v>
      </c>
      <c r="F624" s="142" t="s">
        <v>366</v>
      </c>
      <c r="G624" s="142" t="s">
        <v>366</v>
      </c>
      <c r="H624" s="142" t="s">
        <v>398</v>
      </c>
      <c r="I624" s="144" t="s">
        <v>176</v>
      </c>
      <c r="J624" s="150">
        <v>1</v>
      </c>
      <c r="K624" s="122">
        <v>750000000</v>
      </c>
      <c r="L624" s="146" t="s">
        <v>388</v>
      </c>
      <c r="M624" s="90" t="s">
        <v>193</v>
      </c>
      <c r="N624" s="90" t="s">
        <v>390</v>
      </c>
      <c r="O624" s="90"/>
      <c r="P624" s="90" t="s">
        <v>399</v>
      </c>
      <c r="Q624" s="147" t="s">
        <v>392</v>
      </c>
      <c r="R624" s="142"/>
      <c r="S624" s="142"/>
      <c r="T624" s="142"/>
      <c r="U624" s="142"/>
      <c r="V624" s="152">
        <v>6500000</v>
      </c>
      <c r="W624" s="94">
        <v>7280000.0000000009</v>
      </c>
      <c r="X624" s="142"/>
      <c r="Y624" s="105">
        <v>2015</v>
      </c>
      <c r="Z624" s="69"/>
    </row>
    <row r="625" spans="3:26" s="44" customFormat="1" ht="164.25" customHeight="1" x14ac:dyDescent="0.25">
      <c r="C625" s="119" t="s">
        <v>131</v>
      </c>
      <c r="D625" s="58" t="s">
        <v>172</v>
      </c>
      <c r="E625" s="58" t="s">
        <v>400</v>
      </c>
      <c r="F625" s="90" t="s">
        <v>401</v>
      </c>
      <c r="G625" s="90" t="s">
        <v>401</v>
      </c>
      <c r="H625" s="90" t="s">
        <v>402</v>
      </c>
      <c r="I625" s="90" t="s">
        <v>189</v>
      </c>
      <c r="J625" s="91">
        <v>1</v>
      </c>
      <c r="K625" s="90">
        <v>750000000</v>
      </c>
      <c r="L625" s="52" t="s">
        <v>177</v>
      </c>
      <c r="M625" s="90" t="s">
        <v>403</v>
      </c>
      <c r="N625" s="58" t="s">
        <v>221</v>
      </c>
      <c r="O625" s="90"/>
      <c r="P625" s="62" t="s">
        <v>404</v>
      </c>
      <c r="Q625" s="90" t="s">
        <v>405</v>
      </c>
      <c r="R625" s="90"/>
      <c r="S625" s="90"/>
      <c r="T625" s="90"/>
      <c r="U625" s="90"/>
      <c r="V625" s="64">
        <v>33542039</v>
      </c>
      <c r="W625" s="94">
        <v>37567083.68</v>
      </c>
      <c r="X625" s="90" t="s">
        <v>206</v>
      </c>
      <c r="Y625" s="105">
        <v>2015</v>
      </c>
      <c r="Z625" s="69"/>
    </row>
    <row r="626" spans="3:26" s="44" customFormat="1" ht="174.75" customHeight="1" x14ac:dyDescent="0.25">
      <c r="C626" s="119" t="s">
        <v>132</v>
      </c>
      <c r="D626" s="58" t="s">
        <v>172</v>
      </c>
      <c r="E626" s="58" t="s">
        <v>400</v>
      </c>
      <c r="F626" s="90" t="s">
        <v>401</v>
      </c>
      <c r="G626" s="90" t="s">
        <v>401</v>
      </c>
      <c r="H626" s="90" t="s">
        <v>406</v>
      </c>
      <c r="I626" s="90" t="s">
        <v>189</v>
      </c>
      <c r="J626" s="91">
        <v>1</v>
      </c>
      <c r="K626" s="90">
        <v>750000000</v>
      </c>
      <c r="L626" s="52" t="s">
        <v>177</v>
      </c>
      <c r="M626" s="90" t="s">
        <v>403</v>
      </c>
      <c r="N626" s="58" t="s">
        <v>232</v>
      </c>
      <c r="O626" s="90"/>
      <c r="P626" s="62" t="s">
        <v>404</v>
      </c>
      <c r="Q626" s="90" t="s">
        <v>405</v>
      </c>
      <c r="R626" s="90"/>
      <c r="S626" s="90"/>
      <c r="T626" s="90"/>
      <c r="U626" s="90"/>
      <c r="V626" s="64">
        <v>34579422.189999998</v>
      </c>
      <c r="W626" s="94">
        <v>38728952.850000001</v>
      </c>
      <c r="X626" s="90" t="s">
        <v>206</v>
      </c>
      <c r="Y626" s="105">
        <v>2015</v>
      </c>
      <c r="Z626" s="69"/>
    </row>
    <row r="627" spans="3:26" s="44" customFormat="1" ht="185.25" customHeight="1" x14ac:dyDescent="0.25">
      <c r="C627" s="119" t="s">
        <v>133</v>
      </c>
      <c r="D627" s="58" t="s">
        <v>172</v>
      </c>
      <c r="E627" s="58" t="s">
        <v>400</v>
      </c>
      <c r="F627" s="90" t="s">
        <v>401</v>
      </c>
      <c r="G627" s="90" t="s">
        <v>401</v>
      </c>
      <c r="H627" s="90" t="s">
        <v>407</v>
      </c>
      <c r="I627" s="90" t="s">
        <v>189</v>
      </c>
      <c r="J627" s="91">
        <v>1</v>
      </c>
      <c r="K627" s="90">
        <v>750000000</v>
      </c>
      <c r="L627" s="52" t="s">
        <v>177</v>
      </c>
      <c r="M627" s="90" t="s">
        <v>403</v>
      </c>
      <c r="N627" s="58" t="s">
        <v>221</v>
      </c>
      <c r="O627" s="90"/>
      <c r="P627" s="62" t="s">
        <v>404</v>
      </c>
      <c r="Q627" s="90" t="s">
        <v>405</v>
      </c>
      <c r="R627" s="90"/>
      <c r="S627" s="90"/>
      <c r="T627" s="90"/>
      <c r="U627" s="90"/>
      <c r="V627" s="64">
        <v>34579422.189999998</v>
      </c>
      <c r="W627" s="94">
        <v>38728952.850000001</v>
      </c>
      <c r="X627" s="90" t="s">
        <v>206</v>
      </c>
      <c r="Y627" s="105">
        <v>2015</v>
      </c>
      <c r="Z627" s="69"/>
    </row>
    <row r="628" spans="3:26" s="44" customFormat="1" ht="189.75" customHeight="1" x14ac:dyDescent="0.25">
      <c r="C628" s="119" t="s">
        <v>134</v>
      </c>
      <c r="D628" s="58" t="s">
        <v>172</v>
      </c>
      <c r="E628" s="58" t="s">
        <v>400</v>
      </c>
      <c r="F628" s="90" t="s">
        <v>401</v>
      </c>
      <c r="G628" s="90" t="s">
        <v>401</v>
      </c>
      <c r="H628" s="90" t="s">
        <v>408</v>
      </c>
      <c r="I628" s="90" t="s">
        <v>189</v>
      </c>
      <c r="J628" s="91">
        <v>1</v>
      </c>
      <c r="K628" s="90">
        <v>750000000</v>
      </c>
      <c r="L628" s="52" t="s">
        <v>177</v>
      </c>
      <c r="M628" s="90" t="s">
        <v>403</v>
      </c>
      <c r="N628" s="58" t="s">
        <v>409</v>
      </c>
      <c r="O628" s="90"/>
      <c r="P628" s="62" t="s">
        <v>404</v>
      </c>
      <c r="Q628" s="90" t="s">
        <v>405</v>
      </c>
      <c r="R628" s="90"/>
      <c r="S628" s="90"/>
      <c r="T628" s="90"/>
      <c r="U628" s="90"/>
      <c r="V628" s="64">
        <v>34579422.189999998</v>
      </c>
      <c r="W628" s="94">
        <v>38728952.850000001</v>
      </c>
      <c r="X628" s="90" t="s">
        <v>206</v>
      </c>
      <c r="Y628" s="105">
        <v>2015</v>
      </c>
      <c r="Z628" s="69"/>
    </row>
    <row r="629" spans="3:26" s="44" customFormat="1" ht="189.75" customHeight="1" x14ac:dyDescent="0.25">
      <c r="C629" s="119" t="s">
        <v>135</v>
      </c>
      <c r="D629" s="58" t="s">
        <v>172</v>
      </c>
      <c r="E629" s="58" t="s">
        <v>400</v>
      </c>
      <c r="F629" s="90" t="s">
        <v>401</v>
      </c>
      <c r="G629" s="90" t="s">
        <v>401</v>
      </c>
      <c r="H629" s="90" t="s">
        <v>410</v>
      </c>
      <c r="I629" s="90" t="s">
        <v>189</v>
      </c>
      <c r="J629" s="91">
        <v>1</v>
      </c>
      <c r="K629" s="90">
        <v>750000000</v>
      </c>
      <c r="L629" s="52" t="s">
        <v>177</v>
      </c>
      <c r="M629" s="90" t="s">
        <v>403</v>
      </c>
      <c r="N629" s="58" t="s">
        <v>237</v>
      </c>
      <c r="O629" s="90"/>
      <c r="P629" s="62" t="s">
        <v>404</v>
      </c>
      <c r="Q629" s="90" t="s">
        <v>405</v>
      </c>
      <c r="R629" s="90"/>
      <c r="S629" s="90"/>
      <c r="T629" s="90"/>
      <c r="U629" s="90"/>
      <c r="V629" s="64">
        <v>33542039</v>
      </c>
      <c r="W629" s="94">
        <v>37567083.68</v>
      </c>
      <c r="X629" s="90" t="s">
        <v>206</v>
      </c>
      <c r="Y629" s="105">
        <v>2015</v>
      </c>
      <c r="Z629" s="69"/>
    </row>
    <row r="630" spans="3:26" s="44" customFormat="1" ht="204.75" customHeight="1" x14ac:dyDescent="0.25">
      <c r="C630" s="119" t="s">
        <v>136</v>
      </c>
      <c r="D630" s="79" t="s">
        <v>172</v>
      </c>
      <c r="E630" s="79" t="s">
        <v>411</v>
      </c>
      <c r="F630" s="78" t="s">
        <v>412</v>
      </c>
      <c r="G630" s="78" t="s">
        <v>412</v>
      </c>
      <c r="H630" s="78" t="s">
        <v>604</v>
      </c>
      <c r="I630" s="78" t="s">
        <v>176</v>
      </c>
      <c r="J630" s="200">
        <v>1</v>
      </c>
      <c r="K630" s="78">
        <v>750000000</v>
      </c>
      <c r="L630" s="81" t="s">
        <v>177</v>
      </c>
      <c r="M630" s="78" t="s">
        <v>821</v>
      </c>
      <c r="N630" s="79" t="s">
        <v>822</v>
      </c>
      <c r="O630" s="78"/>
      <c r="P630" s="82" t="s">
        <v>823</v>
      </c>
      <c r="Q630" s="78" t="s">
        <v>405</v>
      </c>
      <c r="R630" s="78"/>
      <c r="S630" s="78"/>
      <c r="T630" s="78"/>
      <c r="U630" s="84"/>
      <c r="V630" s="201">
        <v>0</v>
      </c>
      <c r="W630" s="85">
        <v>0</v>
      </c>
      <c r="X630" s="78"/>
      <c r="Y630" s="78">
        <v>2016</v>
      </c>
      <c r="Z630" s="78" t="s">
        <v>829</v>
      </c>
    </row>
    <row r="631" spans="3:26" s="44" customFormat="1" ht="204.75" customHeight="1" x14ac:dyDescent="0.25">
      <c r="C631" s="119" t="s">
        <v>824</v>
      </c>
      <c r="D631" s="79" t="s">
        <v>172</v>
      </c>
      <c r="E631" s="79" t="s">
        <v>411</v>
      </c>
      <c r="F631" s="78" t="s">
        <v>412</v>
      </c>
      <c r="G631" s="78" t="s">
        <v>412</v>
      </c>
      <c r="H631" s="78" t="s">
        <v>604</v>
      </c>
      <c r="I631" s="78" t="s">
        <v>176</v>
      </c>
      <c r="J631" s="200">
        <v>1</v>
      </c>
      <c r="K631" s="78">
        <v>750000000</v>
      </c>
      <c r="L631" s="81" t="s">
        <v>177</v>
      </c>
      <c r="M631" s="78" t="s">
        <v>825</v>
      </c>
      <c r="N631" s="79" t="s">
        <v>822</v>
      </c>
      <c r="O631" s="78"/>
      <c r="P631" s="82" t="s">
        <v>826</v>
      </c>
      <c r="Q631" s="78" t="s">
        <v>405</v>
      </c>
      <c r="R631" s="78"/>
      <c r="S631" s="78"/>
      <c r="T631" s="78"/>
      <c r="U631" s="84"/>
      <c r="V631" s="201">
        <v>0</v>
      </c>
      <c r="W631" s="85">
        <v>0</v>
      </c>
      <c r="X631" s="78"/>
      <c r="Y631" s="78">
        <v>2016</v>
      </c>
      <c r="Z631" s="78" t="s">
        <v>829</v>
      </c>
    </row>
    <row r="632" spans="3:26" s="44" customFormat="1" ht="204.75" customHeight="1" x14ac:dyDescent="0.25">
      <c r="C632" s="119" t="s">
        <v>1677</v>
      </c>
      <c r="D632" s="79" t="s">
        <v>172</v>
      </c>
      <c r="E632" s="79" t="s">
        <v>411</v>
      </c>
      <c r="F632" s="78" t="s">
        <v>412</v>
      </c>
      <c r="G632" s="78" t="s">
        <v>412</v>
      </c>
      <c r="H632" s="78" t="s">
        <v>604</v>
      </c>
      <c r="I632" s="78" t="s">
        <v>176</v>
      </c>
      <c r="J632" s="200">
        <v>1</v>
      </c>
      <c r="K632" s="78">
        <v>750000000</v>
      </c>
      <c r="L632" s="81" t="s">
        <v>177</v>
      </c>
      <c r="M632" s="78" t="s">
        <v>1675</v>
      </c>
      <c r="N632" s="79" t="s">
        <v>822</v>
      </c>
      <c r="O632" s="78"/>
      <c r="P632" s="82" t="s">
        <v>1676</v>
      </c>
      <c r="Q632" s="78" t="s">
        <v>405</v>
      </c>
      <c r="R632" s="78"/>
      <c r="S632" s="78"/>
      <c r="T632" s="78"/>
      <c r="U632" s="84"/>
      <c r="V632" s="201">
        <v>85600000</v>
      </c>
      <c r="W632" s="85">
        <f>V632*1.12</f>
        <v>95872000.000000015</v>
      </c>
      <c r="X632" s="78"/>
      <c r="Y632" s="78">
        <v>2016</v>
      </c>
      <c r="Z632" s="78"/>
    </row>
    <row r="633" spans="3:26" s="44" customFormat="1" ht="190.5" customHeight="1" x14ac:dyDescent="0.25">
      <c r="C633" s="119" t="s">
        <v>137</v>
      </c>
      <c r="D633" s="79" t="s">
        <v>172</v>
      </c>
      <c r="E633" s="79" t="s">
        <v>411</v>
      </c>
      <c r="F633" s="78" t="s">
        <v>412</v>
      </c>
      <c r="G633" s="78" t="s">
        <v>412</v>
      </c>
      <c r="H633" s="78" t="s">
        <v>413</v>
      </c>
      <c r="I633" s="78" t="s">
        <v>176</v>
      </c>
      <c r="J633" s="200">
        <v>1</v>
      </c>
      <c r="K633" s="78">
        <v>750000000</v>
      </c>
      <c r="L633" s="81" t="s">
        <v>177</v>
      </c>
      <c r="M633" s="78" t="s">
        <v>821</v>
      </c>
      <c r="N633" s="79" t="s">
        <v>827</v>
      </c>
      <c r="O633" s="78"/>
      <c r="P633" s="82" t="s">
        <v>823</v>
      </c>
      <c r="Q633" s="78" t="s">
        <v>405</v>
      </c>
      <c r="R633" s="78"/>
      <c r="S633" s="78"/>
      <c r="T633" s="78"/>
      <c r="U633" s="84"/>
      <c r="V633" s="201">
        <v>0</v>
      </c>
      <c r="W633" s="85">
        <v>0</v>
      </c>
      <c r="X633" s="78"/>
      <c r="Y633" s="78">
        <v>2016</v>
      </c>
      <c r="Z633" s="78" t="s">
        <v>829</v>
      </c>
    </row>
    <row r="634" spans="3:26" s="44" customFormat="1" ht="190.5" customHeight="1" x14ac:dyDescent="0.25">
      <c r="C634" s="119" t="s">
        <v>828</v>
      </c>
      <c r="D634" s="79" t="s">
        <v>172</v>
      </c>
      <c r="E634" s="79" t="s">
        <v>411</v>
      </c>
      <c r="F634" s="78" t="s">
        <v>412</v>
      </c>
      <c r="G634" s="78" t="s">
        <v>412</v>
      </c>
      <c r="H634" s="78" t="s">
        <v>413</v>
      </c>
      <c r="I634" s="78" t="s">
        <v>176</v>
      </c>
      <c r="J634" s="200">
        <v>1</v>
      </c>
      <c r="K634" s="78">
        <v>750000000</v>
      </c>
      <c r="L634" s="81" t="s">
        <v>177</v>
      </c>
      <c r="M634" s="78" t="s">
        <v>825</v>
      </c>
      <c r="N634" s="79" t="s">
        <v>827</v>
      </c>
      <c r="O634" s="78"/>
      <c r="P634" s="82" t="s">
        <v>826</v>
      </c>
      <c r="Q634" s="78" t="s">
        <v>405</v>
      </c>
      <c r="R634" s="78"/>
      <c r="S634" s="78"/>
      <c r="T634" s="78"/>
      <c r="U634" s="84"/>
      <c r="V634" s="201">
        <v>0</v>
      </c>
      <c r="W634" s="85">
        <v>0</v>
      </c>
      <c r="X634" s="78"/>
      <c r="Y634" s="78">
        <v>2016</v>
      </c>
      <c r="Z634" s="78" t="s">
        <v>829</v>
      </c>
    </row>
    <row r="635" spans="3:26" s="44" customFormat="1" ht="190.5" customHeight="1" x14ac:dyDescent="0.25">
      <c r="C635" s="119" t="s">
        <v>1678</v>
      </c>
      <c r="D635" s="79" t="s">
        <v>172</v>
      </c>
      <c r="E635" s="79" t="s">
        <v>411</v>
      </c>
      <c r="F635" s="78" t="s">
        <v>412</v>
      </c>
      <c r="G635" s="78" t="s">
        <v>412</v>
      </c>
      <c r="H635" s="78" t="s">
        <v>413</v>
      </c>
      <c r="I635" s="78" t="s">
        <v>176</v>
      </c>
      <c r="J635" s="200">
        <v>1</v>
      </c>
      <c r="K635" s="78">
        <v>750000000</v>
      </c>
      <c r="L635" s="81" t="s">
        <v>177</v>
      </c>
      <c r="M635" s="78" t="s">
        <v>1675</v>
      </c>
      <c r="N635" s="79" t="s">
        <v>827</v>
      </c>
      <c r="O635" s="78"/>
      <c r="P635" s="82" t="s">
        <v>1676</v>
      </c>
      <c r="Q635" s="78" t="s">
        <v>405</v>
      </c>
      <c r="R635" s="78"/>
      <c r="S635" s="78"/>
      <c r="T635" s="78"/>
      <c r="U635" s="84"/>
      <c r="V635" s="201">
        <v>21400000</v>
      </c>
      <c r="W635" s="85">
        <f>V635*1.12</f>
        <v>23968000.000000004</v>
      </c>
      <c r="X635" s="78"/>
      <c r="Y635" s="78">
        <v>2016</v>
      </c>
      <c r="Z635" s="78"/>
    </row>
    <row r="636" spans="3:26" s="44" customFormat="1" ht="244.5" customHeight="1" x14ac:dyDescent="0.25">
      <c r="C636" s="119" t="s">
        <v>138</v>
      </c>
      <c r="D636" s="58" t="s">
        <v>172</v>
      </c>
      <c r="E636" s="58" t="s">
        <v>414</v>
      </c>
      <c r="F636" s="59" t="s">
        <v>415</v>
      </c>
      <c r="G636" s="58" t="s">
        <v>416</v>
      </c>
      <c r="H636" s="58" t="s">
        <v>417</v>
      </c>
      <c r="I636" s="58" t="s">
        <v>176</v>
      </c>
      <c r="J636" s="60">
        <v>1</v>
      </c>
      <c r="K636" s="58">
        <v>750000000</v>
      </c>
      <c r="L636" s="52" t="s">
        <v>177</v>
      </c>
      <c r="M636" s="90" t="s">
        <v>313</v>
      </c>
      <c r="N636" s="58" t="s">
        <v>232</v>
      </c>
      <c r="O636" s="153"/>
      <c r="P636" s="62" t="s">
        <v>727</v>
      </c>
      <c r="Q636" s="60" t="s">
        <v>405</v>
      </c>
      <c r="R636" s="90"/>
      <c r="S636" s="90"/>
      <c r="T636" s="90"/>
      <c r="U636" s="90" t="s">
        <v>309</v>
      </c>
      <c r="V636" s="64">
        <v>647800</v>
      </c>
      <c r="W636" s="94">
        <v>725536</v>
      </c>
      <c r="X636" s="90"/>
      <c r="Y636" s="105">
        <v>2016</v>
      </c>
      <c r="Z636" s="69"/>
    </row>
    <row r="637" spans="3:26" s="44" customFormat="1" ht="194.25" customHeight="1" x14ac:dyDescent="0.25">
      <c r="C637" s="119" t="s">
        <v>139</v>
      </c>
      <c r="D637" s="58" t="s">
        <v>172</v>
      </c>
      <c r="E637" s="58" t="s">
        <v>414</v>
      </c>
      <c r="F637" s="59" t="s">
        <v>415</v>
      </c>
      <c r="G637" s="58" t="s">
        <v>416</v>
      </c>
      <c r="H637" s="58" t="s">
        <v>418</v>
      </c>
      <c r="I637" s="58" t="s">
        <v>176</v>
      </c>
      <c r="J637" s="60">
        <v>1</v>
      </c>
      <c r="K637" s="58">
        <v>750000000</v>
      </c>
      <c r="L637" s="52" t="s">
        <v>177</v>
      </c>
      <c r="M637" s="90" t="s">
        <v>313</v>
      </c>
      <c r="N637" s="58" t="s">
        <v>409</v>
      </c>
      <c r="O637" s="153"/>
      <c r="P637" s="62" t="s">
        <v>727</v>
      </c>
      <c r="Q637" s="60" t="s">
        <v>405</v>
      </c>
      <c r="R637" s="90"/>
      <c r="S637" s="90"/>
      <c r="T637" s="90"/>
      <c r="U637" s="90"/>
      <c r="V637" s="64">
        <v>2647800</v>
      </c>
      <c r="W637" s="94">
        <v>2965536</v>
      </c>
      <c r="X637" s="90"/>
      <c r="Y637" s="105">
        <v>2016</v>
      </c>
      <c r="Z637" s="69"/>
    </row>
    <row r="638" spans="3:26" s="44" customFormat="1" ht="207" customHeight="1" x14ac:dyDescent="0.25">
      <c r="C638" s="119" t="s">
        <v>140</v>
      </c>
      <c r="D638" s="58" t="s">
        <v>172</v>
      </c>
      <c r="E638" s="58" t="s">
        <v>414</v>
      </c>
      <c r="F638" s="59" t="s">
        <v>415</v>
      </c>
      <c r="G638" s="58" t="s">
        <v>416</v>
      </c>
      <c r="H638" s="58" t="s">
        <v>419</v>
      </c>
      <c r="I638" s="58" t="s">
        <v>176</v>
      </c>
      <c r="J638" s="60">
        <v>1</v>
      </c>
      <c r="K638" s="58">
        <v>750000000</v>
      </c>
      <c r="L638" s="52" t="s">
        <v>177</v>
      </c>
      <c r="M638" s="90" t="s">
        <v>313</v>
      </c>
      <c r="N638" s="58" t="s">
        <v>221</v>
      </c>
      <c r="O638" s="153"/>
      <c r="P638" s="62" t="s">
        <v>727</v>
      </c>
      <c r="Q638" s="60" t="s">
        <v>405</v>
      </c>
      <c r="R638" s="90"/>
      <c r="S638" s="90"/>
      <c r="T638" s="90"/>
      <c r="U638" s="90"/>
      <c r="V638" s="64">
        <v>3370500</v>
      </c>
      <c r="W638" s="94">
        <v>3774960</v>
      </c>
      <c r="X638" s="90"/>
      <c r="Y638" s="105">
        <v>2016</v>
      </c>
      <c r="Z638" s="69"/>
    </row>
    <row r="639" spans="3:26" s="44" customFormat="1" ht="144.75" customHeight="1" x14ac:dyDescent="0.25">
      <c r="C639" s="119" t="s">
        <v>141</v>
      </c>
      <c r="D639" s="58" t="s">
        <v>172</v>
      </c>
      <c r="E639" s="58" t="s">
        <v>414</v>
      </c>
      <c r="F639" s="59" t="s">
        <v>415</v>
      </c>
      <c r="G639" s="58" t="s">
        <v>416</v>
      </c>
      <c r="H639" s="58" t="s">
        <v>420</v>
      </c>
      <c r="I639" s="58" t="s">
        <v>176</v>
      </c>
      <c r="J639" s="60">
        <v>1</v>
      </c>
      <c r="K639" s="58">
        <v>750000000</v>
      </c>
      <c r="L639" s="52" t="s">
        <v>177</v>
      </c>
      <c r="M639" s="90" t="s">
        <v>313</v>
      </c>
      <c r="N639" s="58" t="s">
        <v>185</v>
      </c>
      <c r="O639" s="153"/>
      <c r="P639" s="62" t="s">
        <v>727</v>
      </c>
      <c r="Q639" s="60" t="s">
        <v>405</v>
      </c>
      <c r="R639" s="90"/>
      <c r="S639" s="90"/>
      <c r="T639" s="90"/>
      <c r="U639" s="90"/>
      <c r="V639" s="64">
        <v>1647800</v>
      </c>
      <c r="W639" s="94">
        <v>1845536</v>
      </c>
      <c r="X639" s="90"/>
      <c r="Y639" s="105">
        <v>2016</v>
      </c>
      <c r="Z639" s="69"/>
    </row>
    <row r="640" spans="3:26" s="44" customFormat="1" ht="180.75" customHeight="1" x14ac:dyDescent="0.25">
      <c r="C640" s="119" t="s">
        <v>142</v>
      </c>
      <c r="D640" s="79" t="s">
        <v>172</v>
      </c>
      <c r="E640" s="79" t="s">
        <v>414</v>
      </c>
      <c r="F640" s="78" t="s">
        <v>1679</v>
      </c>
      <c r="G640" s="78" t="s">
        <v>1680</v>
      </c>
      <c r="H640" s="78" t="s">
        <v>1681</v>
      </c>
      <c r="I640" s="78" t="s">
        <v>176</v>
      </c>
      <c r="J640" s="200">
        <v>1</v>
      </c>
      <c r="K640" s="78">
        <v>750000000</v>
      </c>
      <c r="L640" s="81" t="s">
        <v>177</v>
      </c>
      <c r="M640" s="78" t="s">
        <v>821</v>
      </c>
      <c r="N640" s="79" t="s">
        <v>237</v>
      </c>
      <c r="O640" s="78"/>
      <c r="P640" s="82" t="s">
        <v>823</v>
      </c>
      <c r="Q640" s="78" t="s">
        <v>405</v>
      </c>
      <c r="R640" s="78"/>
      <c r="S640" s="78"/>
      <c r="T640" s="78"/>
      <c r="U640" s="84"/>
      <c r="V640" s="201">
        <v>0</v>
      </c>
      <c r="W640" s="85">
        <v>0</v>
      </c>
      <c r="X640" s="78"/>
      <c r="Y640" s="78">
        <v>2016</v>
      </c>
      <c r="Z640" s="78">
        <v>11.14</v>
      </c>
    </row>
    <row r="641" spans="3:26" s="44" customFormat="1" ht="180.75" customHeight="1" x14ac:dyDescent="0.25">
      <c r="C641" s="119" t="s">
        <v>1683</v>
      </c>
      <c r="D641" s="79" t="s">
        <v>172</v>
      </c>
      <c r="E641" s="79" t="s">
        <v>414</v>
      </c>
      <c r="F641" s="78" t="s">
        <v>1679</v>
      </c>
      <c r="G641" s="78" t="s">
        <v>1680</v>
      </c>
      <c r="H641" s="78" t="s">
        <v>1681</v>
      </c>
      <c r="I641" s="78" t="s">
        <v>176</v>
      </c>
      <c r="J641" s="200">
        <v>1</v>
      </c>
      <c r="K641" s="78">
        <v>750000000</v>
      </c>
      <c r="L641" s="81" t="s">
        <v>177</v>
      </c>
      <c r="M641" s="78" t="s">
        <v>1675</v>
      </c>
      <c r="N641" s="79" t="s">
        <v>237</v>
      </c>
      <c r="O641" s="78"/>
      <c r="P641" s="82" t="s">
        <v>1682</v>
      </c>
      <c r="Q641" s="78" t="s">
        <v>405</v>
      </c>
      <c r="R641" s="78"/>
      <c r="S641" s="78"/>
      <c r="T641" s="78"/>
      <c r="U641" s="84"/>
      <c r="V641" s="201">
        <v>3969700</v>
      </c>
      <c r="W641" s="85">
        <v>4446064</v>
      </c>
      <c r="X641" s="78"/>
      <c r="Y641" s="78">
        <v>2016</v>
      </c>
      <c r="Z641" s="78"/>
    </row>
    <row r="642" spans="3:26" s="44" customFormat="1" ht="162.75" customHeight="1" x14ac:dyDescent="0.25">
      <c r="C642" s="119" t="s">
        <v>143</v>
      </c>
      <c r="D642" s="58" t="s">
        <v>172</v>
      </c>
      <c r="E642" s="58" t="s">
        <v>414</v>
      </c>
      <c r="F642" s="59" t="s">
        <v>415</v>
      </c>
      <c r="G642" s="58" t="s">
        <v>416</v>
      </c>
      <c r="H642" s="58" t="s">
        <v>421</v>
      </c>
      <c r="I642" s="58" t="s">
        <v>176</v>
      </c>
      <c r="J642" s="60">
        <v>1</v>
      </c>
      <c r="K642" s="58">
        <v>750000000</v>
      </c>
      <c r="L642" s="52" t="s">
        <v>177</v>
      </c>
      <c r="M642" s="90" t="s">
        <v>313</v>
      </c>
      <c r="N642" s="58" t="s">
        <v>232</v>
      </c>
      <c r="O642" s="153"/>
      <c r="P642" s="62" t="s">
        <v>727</v>
      </c>
      <c r="Q642" s="60" t="s">
        <v>405</v>
      </c>
      <c r="R642" s="90"/>
      <c r="S642" s="90"/>
      <c r="T642" s="90"/>
      <c r="U642" s="90"/>
      <c r="V642" s="64">
        <v>10700000</v>
      </c>
      <c r="W642" s="94">
        <v>11984000</v>
      </c>
      <c r="X642" s="90"/>
      <c r="Y642" s="105">
        <v>2016</v>
      </c>
      <c r="Z642" s="69"/>
    </row>
    <row r="643" spans="3:26" s="44" customFormat="1" ht="184.5" customHeight="1" x14ac:dyDescent="0.25">
      <c r="C643" s="119" t="s">
        <v>144</v>
      </c>
      <c r="D643" s="58" t="s">
        <v>172</v>
      </c>
      <c r="E643" s="58" t="s">
        <v>414</v>
      </c>
      <c r="F643" s="59" t="s">
        <v>415</v>
      </c>
      <c r="G643" s="58" t="s">
        <v>416</v>
      </c>
      <c r="H643" s="58" t="s">
        <v>422</v>
      </c>
      <c r="I643" s="58" t="s">
        <v>176</v>
      </c>
      <c r="J643" s="60">
        <v>1</v>
      </c>
      <c r="K643" s="58">
        <v>750000000</v>
      </c>
      <c r="L643" s="52" t="s">
        <v>177</v>
      </c>
      <c r="M643" s="90" t="s">
        <v>313</v>
      </c>
      <c r="N643" s="58" t="s">
        <v>409</v>
      </c>
      <c r="O643" s="153"/>
      <c r="P643" s="62" t="s">
        <v>727</v>
      </c>
      <c r="Q643" s="60" t="s">
        <v>405</v>
      </c>
      <c r="R643" s="90"/>
      <c r="S643" s="90"/>
      <c r="T643" s="90"/>
      <c r="U643" s="90"/>
      <c r="V643" s="64">
        <v>10700000</v>
      </c>
      <c r="W643" s="94">
        <v>11984000</v>
      </c>
      <c r="X643" s="90"/>
      <c r="Y643" s="105">
        <v>2016</v>
      </c>
      <c r="Z643" s="69"/>
    </row>
    <row r="644" spans="3:26" s="44" customFormat="1" ht="203.25" customHeight="1" x14ac:dyDescent="0.25">
      <c r="C644" s="119" t="s">
        <v>145</v>
      </c>
      <c r="D644" s="58" t="s">
        <v>172</v>
      </c>
      <c r="E644" s="58" t="s">
        <v>414</v>
      </c>
      <c r="F644" s="59" t="s">
        <v>415</v>
      </c>
      <c r="G644" s="58" t="s">
        <v>416</v>
      </c>
      <c r="H644" s="58" t="s">
        <v>422</v>
      </c>
      <c r="I644" s="58" t="s">
        <v>176</v>
      </c>
      <c r="J644" s="60">
        <v>1</v>
      </c>
      <c r="K644" s="58">
        <v>750000000</v>
      </c>
      <c r="L644" s="52" t="s">
        <v>177</v>
      </c>
      <c r="M644" s="90" t="s">
        <v>313</v>
      </c>
      <c r="N644" s="58" t="s">
        <v>221</v>
      </c>
      <c r="O644" s="153"/>
      <c r="P644" s="62" t="s">
        <v>727</v>
      </c>
      <c r="Q644" s="60" t="s">
        <v>405</v>
      </c>
      <c r="R644" s="90"/>
      <c r="S644" s="90"/>
      <c r="T644" s="90"/>
      <c r="U644" s="90"/>
      <c r="V644" s="64">
        <v>10700000</v>
      </c>
      <c r="W644" s="94">
        <v>11984000</v>
      </c>
      <c r="X644" s="90"/>
      <c r="Y644" s="105">
        <v>2016</v>
      </c>
      <c r="Z644" s="69"/>
    </row>
    <row r="645" spans="3:26" s="44" customFormat="1" ht="179.25" customHeight="1" x14ac:dyDescent="0.25">
      <c r="C645" s="119" t="s">
        <v>146</v>
      </c>
      <c r="D645" s="58" t="s">
        <v>172</v>
      </c>
      <c r="E645" s="58" t="s">
        <v>414</v>
      </c>
      <c r="F645" s="59" t="s">
        <v>415</v>
      </c>
      <c r="G645" s="58" t="s">
        <v>416</v>
      </c>
      <c r="H645" s="58" t="s">
        <v>423</v>
      </c>
      <c r="I645" s="58" t="s">
        <v>176</v>
      </c>
      <c r="J645" s="60">
        <v>1</v>
      </c>
      <c r="K645" s="58">
        <v>750000000</v>
      </c>
      <c r="L645" s="52" t="s">
        <v>177</v>
      </c>
      <c r="M645" s="90" t="s">
        <v>313</v>
      </c>
      <c r="N645" s="58" t="s">
        <v>185</v>
      </c>
      <c r="O645" s="153"/>
      <c r="P645" s="62" t="s">
        <v>727</v>
      </c>
      <c r="Q645" s="60" t="s">
        <v>405</v>
      </c>
      <c r="R645" s="90"/>
      <c r="S645" s="90"/>
      <c r="T645" s="90"/>
      <c r="U645" s="90"/>
      <c r="V645" s="64">
        <v>16000000</v>
      </c>
      <c r="W645" s="94">
        <v>17920000</v>
      </c>
      <c r="X645" s="90"/>
      <c r="Y645" s="105">
        <v>2016</v>
      </c>
      <c r="Z645" s="69"/>
    </row>
    <row r="646" spans="3:26" s="44" customFormat="1" ht="187.5" customHeight="1" x14ac:dyDescent="0.25">
      <c r="C646" s="119" t="s">
        <v>147</v>
      </c>
      <c r="D646" s="58" t="s">
        <v>172</v>
      </c>
      <c r="E646" s="58" t="s">
        <v>414</v>
      </c>
      <c r="F646" s="59" t="s">
        <v>415</v>
      </c>
      <c r="G646" s="58" t="s">
        <v>416</v>
      </c>
      <c r="H646" s="58" t="s">
        <v>423</v>
      </c>
      <c r="I646" s="58" t="s">
        <v>176</v>
      </c>
      <c r="J646" s="60">
        <v>1</v>
      </c>
      <c r="K646" s="58">
        <v>750000000</v>
      </c>
      <c r="L646" s="52" t="s">
        <v>177</v>
      </c>
      <c r="M646" s="90" t="s">
        <v>313</v>
      </c>
      <c r="N646" s="58" t="s">
        <v>237</v>
      </c>
      <c r="O646" s="153"/>
      <c r="P646" s="62" t="s">
        <v>727</v>
      </c>
      <c r="Q646" s="60" t="s">
        <v>405</v>
      </c>
      <c r="R646" s="90"/>
      <c r="S646" s="90"/>
      <c r="T646" s="90"/>
      <c r="U646" s="90"/>
      <c r="V646" s="64">
        <v>30000000</v>
      </c>
      <c r="W646" s="94">
        <v>33600000</v>
      </c>
      <c r="X646" s="90"/>
      <c r="Y646" s="105">
        <v>2016</v>
      </c>
      <c r="Z646" s="69"/>
    </row>
    <row r="647" spans="3:26" s="44" customFormat="1" ht="183" customHeight="1" x14ac:dyDescent="0.25">
      <c r="C647" s="119" t="s">
        <v>148</v>
      </c>
      <c r="D647" s="58" t="s">
        <v>172</v>
      </c>
      <c r="E647" s="90" t="s">
        <v>424</v>
      </c>
      <c r="F647" s="90" t="s">
        <v>425</v>
      </c>
      <c r="G647" s="90" t="s">
        <v>425</v>
      </c>
      <c r="H647" s="90" t="s">
        <v>426</v>
      </c>
      <c r="I647" s="58" t="s">
        <v>176</v>
      </c>
      <c r="J647" s="60">
        <v>1</v>
      </c>
      <c r="K647" s="58">
        <v>750000000</v>
      </c>
      <c r="L647" s="52" t="s">
        <v>177</v>
      </c>
      <c r="M647" s="90" t="s">
        <v>403</v>
      </c>
      <c r="N647" s="58" t="s">
        <v>427</v>
      </c>
      <c r="O647" s="90"/>
      <c r="P647" s="62" t="s">
        <v>404</v>
      </c>
      <c r="Q647" s="90" t="s">
        <v>405</v>
      </c>
      <c r="R647" s="90"/>
      <c r="S647" s="90"/>
      <c r="T647" s="90"/>
      <c r="U647" s="90"/>
      <c r="V647" s="154">
        <v>8000000</v>
      </c>
      <c r="W647" s="94">
        <v>8960000</v>
      </c>
      <c r="X647" s="90"/>
      <c r="Y647" s="105">
        <v>2015</v>
      </c>
      <c r="Z647" s="69"/>
    </row>
    <row r="648" spans="3:26" s="44" customFormat="1" ht="178.5" customHeight="1" x14ac:dyDescent="0.25">
      <c r="C648" s="119" t="s">
        <v>149</v>
      </c>
      <c r="D648" s="58" t="s">
        <v>172</v>
      </c>
      <c r="E648" s="90" t="s">
        <v>424</v>
      </c>
      <c r="F648" s="90" t="s">
        <v>425</v>
      </c>
      <c r="G648" s="90" t="s">
        <v>425</v>
      </c>
      <c r="H648" s="90" t="s">
        <v>428</v>
      </c>
      <c r="I648" s="58" t="s">
        <v>176</v>
      </c>
      <c r="J648" s="60">
        <v>1</v>
      </c>
      <c r="K648" s="58">
        <v>750000000</v>
      </c>
      <c r="L648" s="52" t="s">
        <v>177</v>
      </c>
      <c r="M648" s="90" t="s">
        <v>403</v>
      </c>
      <c r="N648" s="58" t="s">
        <v>429</v>
      </c>
      <c r="O648" s="90"/>
      <c r="P648" s="62" t="s">
        <v>404</v>
      </c>
      <c r="Q648" s="90" t="s">
        <v>405</v>
      </c>
      <c r="R648" s="90"/>
      <c r="S648" s="90"/>
      <c r="T648" s="90"/>
      <c r="U648" s="90"/>
      <c r="V648" s="154">
        <v>8300000</v>
      </c>
      <c r="W648" s="94">
        <v>9296000</v>
      </c>
      <c r="X648" s="90"/>
      <c r="Y648" s="105">
        <v>2015</v>
      </c>
      <c r="Z648" s="69"/>
    </row>
    <row r="649" spans="3:26" s="44" customFormat="1" ht="212.25" customHeight="1" x14ac:dyDescent="0.25">
      <c r="C649" s="119" t="s">
        <v>150</v>
      </c>
      <c r="D649" s="45" t="s">
        <v>172</v>
      </c>
      <c r="E649" s="155" t="s">
        <v>436</v>
      </c>
      <c r="F649" s="90" t="s">
        <v>437</v>
      </c>
      <c r="G649" s="156" t="s">
        <v>437</v>
      </c>
      <c r="H649" s="59" t="s">
        <v>438</v>
      </c>
      <c r="I649" s="90" t="s">
        <v>189</v>
      </c>
      <c r="J649" s="91">
        <v>1</v>
      </c>
      <c r="K649" s="90">
        <v>750000000</v>
      </c>
      <c r="L649" s="90" t="s">
        <v>339</v>
      </c>
      <c r="M649" s="90" t="s">
        <v>335</v>
      </c>
      <c r="N649" s="90" t="s">
        <v>339</v>
      </c>
      <c r="O649" s="157"/>
      <c r="P649" s="90" t="s">
        <v>230</v>
      </c>
      <c r="Q649" s="90" t="s">
        <v>439</v>
      </c>
      <c r="R649" s="157"/>
      <c r="S649" s="157"/>
      <c r="T649" s="157"/>
      <c r="U649" s="157"/>
      <c r="V649" s="154">
        <v>10246500</v>
      </c>
      <c r="W649" s="94">
        <v>11476080</v>
      </c>
      <c r="X649" s="90" t="s">
        <v>206</v>
      </c>
      <c r="Y649" s="105">
        <v>2015</v>
      </c>
      <c r="Z649" s="69"/>
    </row>
    <row r="650" spans="3:26" s="44" customFormat="1" ht="169.5" customHeight="1" x14ac:dyDescent="0.25">
      <c r="C650" s="119" t="s">
        <v>151</v>
      </c>
      <c r="D650" s="158" t="s">
        <v>172</v>
      </c>
      <c r="E650" s="159" t="s">
        <v>440</v>
      </c>
      <c r="F650" s="158" t="s">
        <v>441</v>
      </c>
      <c r="G650" s="158" t="s">
        <v>441</v>
      </c>
      <c r="H650" s="90" t="s">
        <v>442</v>
      </c>
      <c r="I650" s="90" t="s">
        <v>189</v>
      </c>
      <c r="J650" s="91">
        <v>1</v>
      </c>
      <c r="K650" s="90">
        <v>750000000</v>
      </c>
      <c r="L650" s="158" t="s">
        <v>443</v>
      </c>
      <c r="M650" s="90" t="s">
        <v>335</v>
      </c>
      <c r="N650" s="158" t="s">
        <v>443</v>
      </c>
      <c r="O650" s="90"/>
      <c r="P650" s="90" t="s">
        <v>230</v>
      </c>
      <c r="Q650" s="90" t="s">
        <v>439</v>
      </c>
      <c r="R650" s="90"/>
      <c r="S650" s="90"/>
      <c r="T650" s="90"/>
      <c r="U650" s="90"/>
      <c r="V650" s="154">
        <v>3706000</v>
      </c>
      <c r="W650" s="94">
        <v>4150720</v>
      </c>
      <c r="X650" s="90" t="s">
        <v>206</v>
      </c>
      <c r="Y650" s="105">
        <v>2015</v>
      </c>
      <c r="Z650" s="69"/>
    </row>
    <row r="651" spans="3:26" s="44" customFormat="1" ht="171.75" customHeight="1" x14ac:dyDescent="0.25">
      <c r="C651" s="119" t="s">
        <v>152</v>
      </c>
      <c r="D651" s="45" t="s">
        <v>172</v>
      </c>
      <c r="E651" s="155" t="s">
        <v>444</v>
      </c>
      <c r="F651" s="90" t="s">
        <v>445</v>
      </c>
      <c r="G651" s="90" t="s">
        <v>445</v>
      </c>
      <c r="H651" s="130" t="s">
        <v>446</v>
      </c>
      <c r="I651" s="90" t="s">
        <v>189</v>
      </c>
      <c r="J651" s="91">
        <v>1</v>
      </c>
      <c r="K651" s="90">
        <v>750000000</v>
      </c>
      <c r="L651" s="90" t="s">
        <v>339</v>
      </c>
      <c r="M651" s="90" t="s">
        <v>335</v>
      </c>
      <c r="N651" s="90" t="s">
        <v>339</v>
      </c>
      <c r="O651" s="157"/>
      <c r="P651" s="90" t="s">
        <v>230</v>
      </c>
      <c r="Q651" s="90" t="s">
        <v>439</v>
      </c>
      <c r="R651" s="157"/>
      <c r="S651" s="157"/>
      <c r="T651" s="157"/>
      <c r="U651" s="157"/>
      <c r="V651" s="154">
        <v>1785000</v>
      </c>
      <c r="W651" s="94">
        <v>1999200</v>
      </c>
      <c r="X651" s="90" t="s">
        <v>206</v>
      </c>
      <c r="Y651" s="105">
        <v>2015</v>
      </c>
      <c r="Z651" s="69"/>
    </row>
    <row r="652" spans="3:26" s="44" customFormat="1" ht="231.75" customHeight="1" x14ac:dyDescent="0.25">
      <c r="C652" s="119" t="s">
        <v>153</v>
      </c>
      <c r="D652" s="45" t="s">
        <v>172</v>
      </c>
      <c r="E652" s="45" t="s">
        <v>495</v>
      </c>
      <c r="F652" s="45" t="s">
        <v>496</v>
      </c>
      <c r="G652" s="45" t="s">
        <v>496</v>
      </c>
      <c r="H652" s="45" t="s">
        <v>497</v>
      </c>
      <c r="I652" s="45" t="s">
        <v>201</v>
      </c>
      <c r="J652" s="91">
        <v>1</v>
      </c>
      <c r="K652" s="45">
        <v>750000000</v>
      </c>
      <c r="L652" s="45" t="s">
        <v>498</v>
      </c>
      <c r="M652" s="45" t="s">
        <v>499</v>
      </c>
      <c r="N652" s="45" t="s">
        <v>390</v>
      </c>
      <c r="O652" s="45"/>
      <c r="P652" s="45" t="s">
        <v>230</v>
      </c>
      <c r="Q652" s="45" t="s">
        <v>500</v>
      </c>
      <c r="R652" s="45"/>
      <c r="S652" s="45"/>
      <c r="T652" s="45"/>
      <c r="U652" s="45"/>
      <c r="V652" s="154">
        <v>300941</v>
      </c>
      <c r="W652" s="94">
        <v>337053.92000000004</v>
      </c>
      <c r="X652" s="45"/>
      <c r="Y652" s="55" t="s">
        <v>197</v>
      </c>
      <c r="Z652" s="69"/>
    </row>
    <row r="653" spans="3:26" s="44" customFormat="1" ht="168" customHeight="1" x14ac:dyDescent="0.25">
      <c r="C653" s="119" t="s">
        <v>154</v>
      </c>
      <c r="D653" s="59" t="s">
        <v>172</v>
      </c>
      <c r="E653" s="59" t="s">
        <v>555</v>
      </c>
      <c r="F653" s="59" t="s">
        <v>556</v>
      </c>
      <c r="G653" s="59" t="s">
        <v>556</v>
      </c>
      <c r="H653" s="59" t="s">
        <v>557</v>
      </c>
      <c r="I653" s="66" t="s">
        <v>176</v>
      </c>
      <c r="J653" s="67">
        <v>0.18</v>
      </c>
      <c r="K653" s="59">
        <v>750000000</v>
      </c>
      <c r="L653" s="59" t="s">
        <v>506</v>
      </c>
      <c r="M653" s="66" t="s">
        <v>389</v>
      </c>
      <c r="N653" s="160" t="s">
        <v>330</v>
      </c>
      <c r="O653" s="69"/>
      <c r="P653" s="103" t="s">
        <v>785</v>
      </c>
      <c r="Q653" s="59" t="s">
        <v>559</v>
      </c>
      <c r="R653" s="70"/>
      <c r="S653" s="70"/>
      <c r="T653" s="70"/>
      <c r="U653" s="73"/>
      <c r="V653" s="73">
        <v>29675297</v>
      </c>
      <c r="W653" s="73">
        <v>33236332.640000001</v>
      </c>
      <c r="X653" s="70"/>
      <c r="Y653" s="70">
        <v>2016</v>
      </c>
      <c r="Z653" s="69"/>
    </row>
    <row r="654" spans="3:26" s="44" customFormat="1" ht="164.25" customHeight="1" x14ac:dyDescent="0.25">
      <c r="C654" s="119" t="s">
        <v>155</v>
      </c>
      <c r="D654" s="59" t="s">
        <v>172</v>
      </c>
      <c r="E654" s="59" t="s">
        <v>555</v>
      </c>
      <c r="F654" s="59" t="s">
        <v>556</v>
      </c>
      <c r="G654" s="59" t="s">
        <v>556</v>
      </c>
      <c r="H654" s="59" t="s">
        <v>557</v>
      </c>
      <c r="I654" s="66" t="s">
        <v>176</v>
      </c>
      <c r="J654" s="67">
        <v>0.23</v>
      </c>
      <c r="K654" s="59">
        <v>750000000</v>
      </c>
      <c r="L654" s="59" t="s">
        <v>506</v>
      </c>
      <c r="M654" s="66" t="s">
        <v>389</v>
      </c>
      <c r="N654" s="160" t="s">
        <v>560</v>
      </c>
      <c r="O654" s="69"/>
      <c r="P654" s="103" t="s">
        <v>785</v>
      </c>
      <c r="Q654" s="59" t="s">
        <v>559</v>
      </c>
      <c r="R654" s="70"/>
      <c r="S654" s="70"/>
      <c r="T654" s="70"/>
      <c r="U654" s="73"/>
      <c r="V654" s="73">
        <v>0</v>
      </c>
      <c r="W654" s="73">
        <v>0</v>
      </c>
      <c r="X654" s="70"/>
      <c r="Y654" s="70">
        <v>2016</v>
      </c>
      <c r="Z654" s="69">
        <v>11.14</v>
      </c>
    </row>
    <row r="655" spans="3:26" s="44" customFormat="1" ht="164.25" customHeight="1" x14ac:dyDescent="0.25">
      <c r="C655" s="119" t="s">
        <v>1622</v>
      </c>
      <c r="D655" s="59" t="s">
        <v>172</v>
      </c>
      <c r="E655" s="59" t="s">
        <v>555</v>
      </c>
      <c r="F655" s="59" t="s">
        <v>556</v>
      </c>
      <c r="G655" s="59" t="s">
        <v>556</v>
      </c>
      <c r="H655" s="59" t="s">
        <v>557</v>
      </c>
      <c r="I655" s="66" t="s">
        <v>176</v>
      </c>
      <c r="J655" s="67">
        <v>0.23</v>
      </c>
      <c r="K655" s="59">
        <v>750000000</v>
      </c>
      <c r="L655" s="59" t="s">
        <v>506</v>
      </c>
      <c r="M655" s="66" t="s">
        <v>642</v>
      </c>
      <c r="N655" s="160" t="s">
        <v>560</v>
      </c>
      <c r="O655" s="69"/>
      <c r="P655" s="103" t="s">
        <v>243</v>
      </c>
      <c r="Q655" s="59" t="s">
        <v>559</v>
      </c>
      <c r="R655" s="70"/>
      <c r="S655" s="70"/>
      <c r="T655" s="70"/>
      <c r="U655" s="73"/>
      <c r="V655" s="73">
        <v>3780800</v>
      </c>
      <c r="W655" s="73">
        <v>4234496</v>
      </c>
      <c r="X655" s="70"/>
      <c r="Y655" s="70">
        <v>2016</v>
      </c>
      <c r="Z655" s="69"/>
    </row>
    <row r="656" spans="3:26" s="44" customFormat="1" ht="190.5" customHeight="1" x14ac:dyDescent="0.25">
      <c r="C656" s="119" t="s">
        <v>156</v>
      </c>
      <c r="D656" s="59" t="s">
        <v>172</v>
      </c>
      <c r="E656" s="59" t="s">
        <v>555</v>
      </c>
      <c r="F656" s="59" t="s">
        <v>556</v>
      </c>
      <c r="G656" s="59" t="s">
        <v>556</v>
      </c>
      <c r="H656" s="59" t="s">
        <v>557</v>
      </c>
      <c r="I656" s="66" t="s">
        <v>176</v>
      </c>
      <c r="J656" s="67">
        <v>0.22</v>
      </c>
      <c r="K656" s="59">
        <v>750000000</v>
      </c>
      <c r="L656" s="59" t="s">
        <v>506</v>
      </c>
      <c r="M656" s="66" t="s">
        <v>389</v>
      </c>
      <c r="N656" s="160" t="s">
        <v>561</v>
      </c>
      <c r="O656" s="69"/>
      <c r="P656" s="103" t="s">
        <v>785</v>
      </c>
      <c r="Q656" s="59" t="s">
        <v>559</v>
      </c>
      <c r="R656" s="59"/>
      <c r="S656" s="70"/>
      <c r="T656" s="70"/>
      <c r="U656" s="73"/>
      <c r="V656" s="73">
        <v>0</v>
      </c>
      <c r="W656" s="73">
        <v>0</v>
      </c>
      <c r="X656" s="70"/>
      <c r="Y656" s="70">
        <v>2016</v>
      </c>
      <c r="Z656" s="69">
        <v>11.14</v>
      </c>
    </row>
    <row r="657" spans="3:26" s="44" customFormat="1" ht="190.5" customHeight="1" x14ac:dyDescent="0.25">
      <c r="C657" s="119" t="s">
        <v>1623</v>
      </c>
      <c r="D657" s="59" t="s">
        <v>172</v>
      </c>
      <c r="E657" s="59" t="s">
        <v>555</v>
      </c>
      <c r="F657" s="59" t="s">
        <v>556</v>
      </c>
      <c r="G657" s="59" t="s">
        <v>556</v>
      </c>
      <c r="H657" s="59" t="s">
        <v>557</v>
      </c>
      <c r="I657" s="66" t="s">
        <v>176</v>
      </c>
      <c r="J657" s="67">
        <v>0.22</v>
      </c>
      <c r="K657" s="59">
        <v>750000000</v>
      </c>
      <c r="L657" s="59" t="s">
        <v>506</v>
      </c>
      <c r="M657" s="66" t="s">
        <v>642</v>
      </c>
      <c r="N657" s="160" t="s">
        <v>561</v>
      </c>
      <c r="O657" s="69"/>
      <c r="P657" s="103" t="s">
        <v>243</v>
      </c>
      <c r="Q657" s="59" t="s">
        <v>559</v>
      </c>
      <c r="R657" s="59"/>
      <c r="S657" s="70"/>
      <c r="T657" s="70"/>
      <c r="U657" s="73"/>
      <c r="V657" s="73">
        <v>1378050</v>
      </c>
      <c r="W657" s="73">
        <v>1543416</v>
      </c>
      <c r="X657" s="70"/>
      <c r="Y657" s="70">
        <v>2016</v>
      </c>
      <c r="Z657" s="69"/>
    </row>
    <row r="658" spans="3:26" s="44" customFormat="1" ht="189.75" customHeight="1" x14ac:dyDescent="0.25">
      <c r="C658" s="119" t="s">
        <v>157</v>
      </c>
      <c r="D658" s="59" t="s">
        <v>172</v>
      </c>
      <c r="E658" s="59" t="s">
        <v>555</v>
      </c>
      <c r="F658" s="59" t="s">
        <v>556</v>
      </c>
      <c r="G658" s="59" t="s">
        <v>556</v>
      </c>
      <c r="H658" s="59" t="s">
        <v>557</v>
      </c>
      <c r="I658" s="66" t="s">
        <v>176</v>
      </c>
      <c r="J658" s="67">
        <v>0.18</v>
      </c>
      <c r="K658" s="59">
        <v>750000000</v>
      </c>
      <c r="L658" s="59" t="s">
        <v>506</v>
      </c>
      <c r="M658" s="66" t="s">
        <v>389</v>
      </c>
      <c r="N658" s="160" t="s">
        <v>562</v>
      </c>
      <c r="O658" s="69"/>
      <c r="P658" s="103" t="s">
        <v>785</v>
      </c>
      <c r="Q658" s="59" t="s">
        <v>559</v>
      </c>
      <c r="R658" s="70"/>
      <c r="S658" s="70"/>
      <c r="T658" s="70"/>
      <c r="U658" s="73"/>
      <c r="V658" s="73">
        <v>0</v>
      </c>
      <c r="W658" s="73">
        <v>0</v>
      </c>
      <c r="X658" s="70"/>
      <c r="Y658" s="70">
        <v>2016</v>
      </c>
      <c r="Z658" s="69">
        <v>11.14</v>
      </c>
    </row>
    <row r="659" spans="3:26" s="44" customFormat="1" ht="189.75" customHeight="1" x14ac:dyDescent="0.25">
      <c r="C659" s="119" t="s">
        <v>1624</v>
      </c>
      <c r="D659" s="59" t="s">
        <v>172</v>
      </c>
      <c r="E659" s="59" t="s">
        <v>555</v>
      </c>
      <c r="F659" s="59" t="s">
        <v>556</v>
      </c>
      <c r="G659" s="59" t="s">
        <v>556</v>
      </c>
      <c r="H659" s="59" t="s">
        <v>557</v>
      </c>
      <c r="I659" s="66" t="s">
        <v>176</v>
      </c>
      <c r="J659" s="67">
        <v>0.18</v>
      </c>
      <c r="K659" s="59">
        <v>750000000</v>
      </c>
      <c r="L659" s="59" t="s">
        <v>506</v>
      </c>
      <c r="M659" s="66" t="s">
        <v>642</v>
      </c>
      <c r="N659" s="160" t="s">
        <v>562</v>
      </c>
      <c r="O659" s="69"/>
      <c r="P659" s="103" t="s">
        <v>243</v>
      </c>
      <c r="Q659" s="59" t="s">
        <v>559</v>
      </c>
      <c r="R659" s="70"/>
      <c r="S659" s="70"/>
      <c r="T659" s="70"/>
      <c r="U659" s="73"/>
      <c r="V659" s="73">
        <v>3452500</v>
      </c>
      <c r="W659" s="73">
        <v>3866800</v>
      </c>
      <c r="X659" s="70"/>
      <c r="Y659" s="70">
        <v>2016</v>
      </c>
      <c r="Z659" s="69"/>
    </row>
    <row r="660" spans="3:26" s="44" customFormat="1" ht="206.25" customHeight="1" x14ac:dyDescent="0.25">
      <c r="C660" s="119" t="s">
        <v>158</v>
      </c>
      <c r="D660" s="59" t="s">
        <v>172</v>
      </c>
      <c r="E660" s="59" t="s">
        <v>555</v>
      </c>
      <c r="F660" s="59" t="s">
        <v>556</v>
      </c>
      <c r="G660" s="59" t="s">
        <v>556</v>
      </c>
      <c r="H660" s="59" t="s">
        <v>557</v>
      </c>
      <c r="I660" s="66" t="s">
        <v>176</v>
      </c>
      <c r="J660" s="67">
        <v>0.23</v>
      </c>
      <c r="K660" s="59">
        <v>750000000</v>
      </c>
      <c r="L660" s="59" t="s">
        <v>506</v>
      </c>
      <c r="M660" s="66" t="s">
        <v>389</v>
      </c>
      <c r="N660" s="160" t="s">
        <v>563</v>
      </c>
      <c r="O660" s="69"/>
      <c r="P660" s="103" t="s">
        <v>785</v>
      </c>
      <c r="Q660" s="59" t="s">
        <v>559</v>
      </c>
      <c r="R660" s="70"/>
      <c r="S660" s="70"/>
      <c r="T660" s="70"/>
      <c r="U660" s="73"/>
      <c r="V660" s="73">
        <v>0</v>
      </c>
      <c r="W660" s="73">
        <v>0</v>
      </c>
      <c r="X660" s="70"/>
      <c r="Y660" s="70">
        <v>2016</v>
      </c>
      <c r="Z660" s="69">
        <v>11.14</v>
      </c>
    </row>
    <row r="661" spans="3:26" s="44" customFormat="1" ht="206.25" customHeight="1" x14ac:dyDescent="0.25">
      <c r="C661" s="119" t="s">
        <v>1625</v>
      </c>
      <c r="D661" s="59" t="s">
        <v>172</v>
      </c>
      <c r="E661" s="59" t="s">
        <v>555</v>
      </c>
      <c r="F661" s="59" t="s">
        <v>556</v>
      </c>
      <c r="G661" s="59" t="s">
        <v>556</v>
      </c>
      <c r="H661" s="59" t="s">
        <v>557</v>
      </c>
      <c r="I661" s="66" t="s">
        <v>176</v>
      </c>
      <c r="J661" s="67">
        <v>0.23</v>
      </c>
      <c r="K661" s="59">
        <v>750000000</v>
      </c>
      <c r="L661" s="59" t="s">
        <v>506</v>
      </c>
      <c r="M661" s="66" t="s">
        <v>642</v>
      </c>
      <c r="N661" s="160" t="s">
        <v>563</v>
      </c>
      <c r="O661" s="69"/>
      <c r="P661" s="103" t="s">
        <v>243</v>
      </c>
      <c r="Q661" s="59" t="s">
        <v>559</v>
      </c>
      <c r="R661" s="70"/>
      <c r="S661" s="70"/>
      <c r="T661" s="70"/>
      <c r="U661" s="73"/>
      <c r="V661" s="73">
        <v>1995592</v>
      </c>
      <c r="W661" s="73">
        <v>2235063.04</v>
      </c>
      <c r="X661" s="70"/>
      <c r="Y661" s="70">
        <v>2016</v>
      </c>
      <c r="Z661" s="69"/>
    </row>
    <row r="662" spans="3:26" s="44" customFormat="1" ht="162.75" customHeight="1" x14ac:dyDescent="0.25">
      <c r="C662" s="119" t="s">
        <v>159</v>
      </c>
      <c r="D662" s="59" t="s">
        <v>172</v>
      </c>
      <c r="E662" s="59" t="s">
        <v>555</v>
      </c>
      <c r="F662" s="59" t="s">
        <v>556</v>
      </c>
      <c r="G662" s="59" t="s">
        <v>556</v>
      </c>
      <c r="H662" s="59" t="s">
        <v>557</v>
      </c>
      <c r="I662" s="66" t="s">
        <v>176</v>
      </c>
      <c r="J662" s="67">
        <v>0.22</v>
      </c>
      <c r="K662" s="59">
        <v>750000000</v>
      </c>
      <c r="L662" s="59" t="s">
        <v>506</v>
      </c>
      <c r="M662" s="66" t="s">
        <v>389</v>
      </c>
      <c r="N662" s="160" t="s">
        <v>564</v>
      </c>
      <c r="O662" s="69"/>
      <c r="P662" s="103" t="s">
        <v>785</v>
      </c>
      <c r="Q662" s="59" t="s">
        <v>559</v>
      </c>
      <c r="R662" s="70"/>
      <c r="S662" s="70"/>
      <c r="T662" s="70"/>
      <c r="U662" s="73"/>
      <c r="V662" s="73">
        <v>0</v>
      </c>
      <c r="W662" s="73">
        <v>0</v>
      </c>
      <c r="X662" s="70"/>
      <c r="Y662" s="70">
        <v>2016</v>
      </c>
      <c r="Z662" s="69">
        <v>11.14</v>
      </c>
    </row>
    <row r="663" spans="3:26" s="44" customFormat="1" ht="162.75" customHeight="1" x14ac:dyDescent="0.25">
      <c r="C663" s="119" t="s">
        <v>1626</v>
      </c>
      <c r="D663" s="59" t="s">
        <v>172</v>
      </c>
      <c r="E663" s="59" t="s">
        <v>555</v>
      </c>
      <c r="F663" s="59" t="s">
        <v>556</v>
      </c>
      <c r="G663" s="59" t="s">
        <v>556</v>
      </c>
      <c r="H663" s="59" t="s">
        <v>557</v>
      </c>
      <c r="I663" s="66" t="s">
        <v>176</v>
      </c>
      <c r="J663" s="67">
        <v>0.22</v>
      </c>
      <c r="K663" s="59">
        <v>750000000</v>
      </c>
      <c r="L663" s="59" t="s">
        <v>506</v>
      </c>
      <c r="M663" s="66" t="s">
        <v>642</v>
      </c>
      <c r="N663" s="160" t="s">
        <v>564</v>
      </c>
      <c r="O663" s="69"/>
      <c r="P663" s="103" t="s">
        <v>243</v>
      </c>
      <c r="Q663" s="59" t="s">
        <v>559</v>
      </c>
      <c r="R663" s="70"/>
      <c r="S663" s="70"/>
      <c r="T663" s="70"/>
      <c r="U663" s="73"/>
      <c r="V663" s="73">
        <v>5399776</v>
      </c>
      <c r="W663" s="73">
        <v>6047749.1200000001</v>
      </c>
      <c r="X663" s="70"/>
      <c r="Y663" s="70">
        <v>2016</v>
      </c>
      <c r="Z663" s="69"/>
    </row>
    <row r="664" spans="3:26" s="44" customFormat="1" ht="174.75" customHeight="1" x14ac:dyDescent="0.25">
      <c r="C664" s="119" t="s">
        <v>160</v>
      </c>
      <c r="D664" s="59" t="s">
        <v>501</v>
      </c>
      <c r="E664" s="59" t="s">
        <v>565</v>
      </c>
      <c r="F664" s="59" t="s">
        <v>566</v>
      </c>
      <c r="G664" s="59" t="s">
        <v>566</v>
      </c>
      <c r="H664" s="59" t="s">
        <v>567</v>
      </c>
      <c r="I664" s="59" t="s">
        <v>201</v>
      </c>
      <c r="J664" s="67">
        <v>0.8</v>
      </c>
      <c r="K664" s="59">
        <v>750000000</v>
      </c>
      <c r="L664" s="59" t="s">
        <v>506</v>
      </c>
      <c r="M664" s="66" t="s">
        <v>335</v>
      </c>
      <c r="N664" s="160" t="s">
        <v>330</v>
      </c>
      <c r="O664" s="69"/>
      <c r="P664" s="103" t="s">
        <v>558</v>
      </c>
      <c r="Q664" s="59" t="s">
        <v>559</v>
      </c>
      <c r="R664" s="70"/>
      <c r="S664" s="70"/>
      <c r="T664" s="70"/>
      <c r="U664" s="73"/>
      <c r="V664" s="73">
        <v>4521390</v>
      </c>
      <c r="W664" s="94">
        <v>5063956.8</v>
      </c>
      <c r="X664" s="70"/>
      <c r="Y664" s="74" t="s">
        <v>197</v>
      </c>
      <c r="Z664" s="69"/>
    </row>
    <row r="665" spans="3:26" s="44" customFormat="1" ht="140.25" customHeight="1" x14ac:dyDescent="0.25">
      <c r="C665" s="119" t="s">
        <v>161</v>
      </c>
      <c r="D665" s="59" t="s">
        <v>501</v>
      </c>
      <c r="E665" s="59" t="s">
        <v>568</v>
      </c>
      <c r="F665" s="59" t="s">
        <v>569</v>
      </c>
      <c r="G665" s="59" t="s">
        <v>569</v>
      </c>
      <c r="H665" s="59" t="s">
        <v>570</v>
      </c>
      <c r="I665" s="59" t="s">
        <v>189</v>
      </c>
      <c r="J665" s="67">
        <v>1</v>
      </c>
      <c r="K665" s="59">
        <v>750000000</v>
      </c>
      <c r="L665" s="59" t="s">
        <v>506</v>
      </c>
      <c r="M665" s="66" t="s">
        <v>335</v>
      </c>
      <c r="N665" s="160" t="s">
        <v>330</v>
      </c>
      <c r="O665" s="69"/>
      <c r="P665" s="103" t="s">
        <v>558</v>
      </c>
      <c r="Q665" s="59" t="s">
        <v>559</v>
      </c>
      <c r="R665" s="70"/>
      <c r="S665" s="70"/>
      <c r="T665" s="70"/>
      <c r="U665" s="73"/>
      <c r="V665" s="73">
        <v>1760000</v>
      </c>
      <c r="W665" s="94">
        <v>1971200</v>
      </c>
      <c r="X665" s="70"/>
      <c r="Y665" s="74" t="s">
        <v>197</v>
      </c>
      <c r="Z665" s="69"/>
    </row>
    <row r="666" spans="3:26" s="44" customFormat="1" ht="171" customHeight="1" x14ac:dyDescent="0.25">
      <c r="C666" s="119" t="s">
        <v>162</v>
      </c>
      <c r="D666" s="59" t="s">
        <v>501</v>
      </c>
      <c r="E666" s="59" t="s">
        <v>571</v>
      </c>
      <c r="F666" s="59" t="s">
        <v>572</v>
      </c>
      <c r="G666" s="59" t="s">
        <v>572</v>
      </c>
      <c r="H666" s="59" t="s">
        <v>573</v>
      </c>
      <c r="I666" s="66" t="s">
        <v>189</v>
      </c>
      <c r="J666" s="67">
        <v>1</v>
      </c>
      <c r="K666" s="59">
        <v>750000000</v>
      </c>
      <c r="L666" s="59" t="s">
        <v>506</v>
      </c>
      <c r="M666" s="66" t="s">
        <v>335</v>
      </c>
      <c r="N666" s="160" t="s">
        <v>330</v>
      </c>
      <c r="O666" s="69"/>
      <c r="P666" s="103" t="s">
        <v>558</v>
      </c>
      <c r="Q666" s="59" t="s">
        <v>559</v>
      </c>
      <c r="R666" s="70"/>
      <c r="S666" s="70"/>
      <c r="T666" s="70"/>
      <c r="U666" s="73"/>
      <c r="V666" s="73">
        <v>6275000</v>
      </c>
      <c r="W666" s="94">
        <v>7028000</v>
      </c>
      <c r="X666" s="70"/>
      <c r="Y666" s="74" t="s">
        <v>197</v>
      </c>
      <c r="Z666" s="69"/>
    </row>
    <row r="667" spans="3:26" s="44" customFormat="1" ht="229.5" customHeight="1" x14ac:dyDescent="0.25">
      <c r="C667" s="119" t="s">
        <v>163</v>
      </c>
      <c r="D667" s="59" t="s">
        <v>501</v>
      </c>
      <c r="E667" s="59" t="s">
        <v>361</v>
      </c>
      <c r="F667" s="59" t="s">
        <v>362</v>
      </c>
      <c r="G667" s="59" t="s">
        <v>362</v>
      </c>
      <c r="H667" s="59" t="s">
        <v>574</v>
      </c>
      <c r="I667" s="66" t="s">
        <v>189</v>
      </c>
      <c r="J667" s="67">
        <v>1</v>
      </c>
      <c r="K667" s="59">
        <v>750000000</v>
      </c>
      <c r="L667" s="59" t="s">
        <v>506</v>
      </c>
      <c r="M667" s="66" t="s">
        <v>335</v>
      </c>
      <c r="N667" s="67" t="s">
        <v>575</v>
      </c>
      <c r="O667" s="69"/>
      <c r="P667" s="103" t="s">
        <v>558</v>
      </c>
      <c r="Q667" s="59" t="s">
        <v>559</v>
      </c>
      <c r="R667" s="70"/>
      <c r="S667" s="70"/>
      <c r="T667" s="70"/>
      <c r="U667" s="73"/>
      <c r="V667" s="73">
        <v>946796</v>
      </c>
      <c r="W667" s="94">
        <v>1060411.52</v>
      </c>
      <c r="X667" s="70"/>
      <c r="Y667" s="74" t="s">
        <v>197</v>
      </c>
      <c r="Z667" s="69"/>
    </row>
    <row r="668" spans="3:26" s="243" customFormat="1" ht="133.5" customHeight="1" x14ac:dyDescent="0.25">
      <c r="C668" s="425" t="s">
        <v>164</v>
      </c>
      <c r="D668" s="59" t="s">
        <v>172</v>
      </c>
      <c r="E668" s="59" t="s">
        <v>576</v>
      </c>
      <c r="F668" s="59" t="s">
        <v>577</v>
      </c>
      <c r="G668" s="59" t="s">
        <v>577</v>
      </c>
      <c r="H668" s="59" t="s">
        <v>578</v>
      </c>
      <c r="I668" s="59" t="s">
        <v>176</v>
      </c>
      <c r="J668" s="67">
        <v>0.8</v>
      </c>
      <c r="K668" s="59">
        <v>750000000</v>
      </c>
      <c r="L668" s="59" t="s">
        <v>506</v>
      </c>
      <c r="M668" s="66" t="s">
        <v>389</v>
      </c>
      <c r="N668" s="59" t="s">
        <v>579</v>
      </c>
      <c r="O668" s="69"/>
      <c r="P668" s="103" t="s">
        <v>254</v>
      </c>
      <c r="Q668" s="59" t="s">
        <v>559</v>
      </c>
      <c r="R668" s="70"/>
      <c r="S668" s="70"/>
      <c r="T668" s="70"/>
      <c r="U668" s="73"/>
      <c r="V668" s="73">
        <v>0</v>
      </c>
      <c r="W668" s="73">
        <v>0</v>
      </c>
      <c r="X668" s="70"/>
      <c r="Y668" s="70">
        <v>2016</v>
      </c>
      <c r="Z668" s="69" t="s">
        <v>1171</v>
      </c>
    </row>
    <row r="669" spans="3:26" s="243" customFormat="1" ht="133.5" customHeight="1" x14ac:dyDescent="0.25">
      <c r="C669" s="425" t="s">
        <v>1172</v>
      </c>
      <c r="D669" s="59" t="s">
        <v>172</v>
      </c>
      <c r="E669" s="59" t="s">
        <v>576</v>
      </c>
      <c r="F669" s="59" t="s">
        <v>577</v>
      </c>
      <c r="G669" s="59" t="s">
        <v>577</v>
      </c>
      <c r="H669" s="59" t="s">
        <v>578</v>
      </c>
      <c r="I669" s="59" t="s">
        <v>176</v>
      </c>
      <c r="J669" s="67">
        <v>0.8</v>
      </c>
      <c r="K669" s="59">
        <v>750000000</v>
      </c>
      <c r="L669" s="59" t="s">
        <v>506</v>
      </c>
      <c r="M669" s="66" t="s">
        <v>642</v>
      </c>
      <c r="N669" s="59" t="s">
        <v>579</v>
      </c>
      <c r="O669" s="69"/>
      <c r="P669" s="103" t="s">
        <v>791</v>
      </c>
      <c r="Q669" s="59" t="s">
        <v>559</v>
      </c>
      <c r="R669" s="70"/>
      <c r="S669" s="70"/>
      <c r="T669" s="70"/>
      <c r="U669" s="73"/>
      <c r="V669" s="73">
        <v>9317780</v>
      </c>
      <c r="W669" s="73">
        <v>10435913.6</v>
      </c>
      <c r="X669" s="70"/>
      <c r="Y669" s="70">
        <v>2016</v>
      </c>
      <c r="Z669" s="69"/>
    </row>
    <row r="670" spans="3:26" s="44" customFormat="1" ht="165" customHeight="1" x14ac:dyDescent="0.25">
      <c r="C670" s="119" t="s">
        <v>165</v>
      </c>
      <c r="D670" s="59" t="s">
        <v>501</v>
      </c>
      <c r="E670" s="59" t="s">
        <v>580</v>
      </c>
      <c r="F670" s="59" t="s">
        <v>581</v>
      </c>
      <c r="G670" s="59" t="s">
        <v>581</v>
      </c>
      <c r="H670" s="161" t="s">
        <v>582</v>
      </c>
      <c r="I670" s="66" t="s">
        <v>189</v>
      </c>
      <c r="J670" s="67">
        <v>1</v>
      </c>
      <c r="K670" s="59">
        <v>750000000</v>
      </c>
      <c r="L670" s="59" t="s">
        <v>506</v>
      </c>
      <c r="M670" s="66" t="s">
        <v>335</v>
      </c>
      <c r="N670" s="59" t="s">
        <v>177</v>
      </c>
      <c r="O670" s="69"/>
      <c r="P670" s="103" t="s">
        <v>558</v>
      </c>
      <c r="Q670" s="59" t="s">
        <v>559</v>
      </c>
      <c r="R670" s="70"/>
      <c r="S670" s="70"/>
      <c r="T670" s="70"/>
      <c r="U670" s="73"/>
      <c r="V670" s="73">
        <v>20444643</v>
      </c>
      <c r="W670" s="94">
        <v>22898000.16</v>
      </c>
      <c r="X670" s="70"/>
      <c r="Y670" s="74">
        <v>2015</v>
      </c>
      <c r="Z670" s="69"/>
    </row>
    <row r="671" spans="3:26" s="44" customFormat="1" ht="163.5" customHeight="1" x14ac:dyDescent="0.25">
      <c r="C671" s="119" t="s">
        <v>166</v>
      </c>
      <c r="D671" s="59" t="s">
        <v>172</v>
      </c>
      <c r="E671" s="59" t="s">
        <v>786</v>
      </c>
      <c r="F671" s="161" t="s">
        <v>787</v>
      </c>
      <c r="G671" s="161" t="s">
        <v>787</v>
      </c>
      <c r="H671" s="161" t="s">
        <v>788</v>
      </c>
      <c r="I671" s="59" t="s">
        <v>176</v>
      </c>
      <c r="J671" s="67">
        <v>1</v>
      </c>
      <c r="K671" s="59">
        <v>750000000</v>
      </c>
      <c r="L671" s="59" t="s">
        <v>506</v>
      </c>
      <c r="M671" s="66" t="s">
        <v>789</v>
      </c>
      <c r="N671" s="59" t="s">
        <v>177</v>
      </c>
      <c r="O671" s="69"/>
      <c r="P671" s="103" t="s">
        <v>254</v>
      </c>
      <c r="Q671" s="59" t="s">
        <v>559</v>
      </c>
      <c r="R671" s="70"/>
      <c r="S671" s="70"/>
      <c r="T671" s="71"/>
      <c r="U671" s="71"/>
      <c r="V671" s="73">
        <v>14046272</v>
      </c>
      <c r="W671" s="73">
        <f>V671*1.12</f>
        <v>15731824.640000001</v>
      </c>
      <c r="X671" s="70"/>
      <c r="Y671" s="70">
        <v>2016</v>
      </c>
      <c r="Z671" s="69"/>
    </row>
    <row r="672" spans="3:26" s="44" customFormat="1" ht="156" customHeight="1" x14ac:dyDescent="0.25">
      <c r="C672" s="119" t="s">
        <v>167</v>
      </c>
      <c r="D672" s="59" t="s">
        <v>501</v>
      </c>
      <c r="E672" s="59" t="s">
        <v>583</v>
      </c>
      <c r="F672" s="161" t="s">
        <v>584</v>
      </c>
      <c r="G672" s="161" t="s">
        <v>584</v>
      </c>
      <c r="H672" s="161" t="s">
        <v>585</v>
      </c>
      <c r="I672" s="59" t="s">
        <v>176</v>
      </c>
      <c r="J672" s="67">
        <v>0.8</v>
      </c>
      <c r="K672" s="59">
        <v>750000000</v>
      </c>
      <c r="L672" s="59" t="s">
        <v>506</v>
      </c>
      <c r="M672" s="66" t="s">
        <v>335</v>
      </c>
      <c r="N672" s="59" t="s">
        <v>586</v>
      </c>
      <c r="O672" s="69"/>
      <c r="P672" s="103" t="s">
        <v>558</v>
      </c>
      <c r="Q672" s="59" t="s">
        <v>559</v>
      </c>
      <c r="R672" s="70"/>
      <c r="S672" s="70"/>
      <c r="T672" s="70"/>
      <c r="U672" s="73"/>
      <c r="V672" s="73">
        <v>20062500</v>
      </c>
      <c r="W672" s="94">
        <v>22470000</v>
      </c>
      <c r="X672" s="70"/>
      <c r="Y672" s="74">
        <v>2015</v>
      </c>
      <c r="Z672" s="69"/>
    </row>
    <row r="673" spans="3:26" s="44" customFormat="1" ht="170.25" customHeight="1" x14ac:dyDescent="0.25">
      <c r="C673" s="119" t="s">
        <v>171</v>
      </c>
      <c r="D673" s="59" t="s">
        <v>501</v>
      </c>
      <c r="E673" s="59" t="s">
        <v>587</v>
      </c>
      <c r="F673" s="161" t="s">
        <v>588</v>
      </c>
      <c r="G673" s="161" t="s">
        <v>588</v>
      </c>
      <c r="H673" s="59" t="s">
        <v>589</v>
      </c>
      <c r="I673" s="59" t="s">
        <v>189</v>
      </c>
      <c r="J673" s="67">
        <v>1</v>
      </c>
      <c r="K673" s="59">
        <v>750000000</v>
      </c>
      <c r="L673" s="59" t="s">
        <v>506</v>
      </c>
      <c r="M673" s="66" t="s">
        <v>335</v>
      </c>
      <c r="N673" s="59" t="s">
        <v>177</v>
      </c>
      <c r="O673" s="69"/>
      <c r="P673" s="69" t="s">
        <v>558</v>
      </c>
      <c r="Q673" s="67" t="s">
        <v>590</v>
      </c>
      <c r="R673" s="42"/>
      <c r="S673" s="70"/>
      <c r="T673" s="70"/>
      <c r="U673" s="70"/>
      <c r="V673" s="73">
        <v>1450920</v>
      </c>
      <c r="W673" s="94">
        <v>1625030.4</v>
      </c>
      <c r="X673" s="42"/>
      <c r="Y673" s="74">
        <v>2015</v>
      </c>
      <c r="Z673" s="69"/>
    </row>
    <row r="674" spans="3:26" s="44" customFormat="1" ht="144.75" customHeight="1" x14ac:dyDescent="0.25">
      <c r="C674" s="119" t="s">
        <v>168</v>
      </c>
      <c r="D674" s="59" t="s">
        <v>172</v>
      </c>
      <c r="E674" s="59" t="s">
        <v>591</v>
      </c>
      <c r="F674" s="161" t="s">
        <v>592</v>
      </c>
      <c r="G674" s="161" t="s">
        <v>592</v>
      </c>
      <c r="H674" s="59"/>
      <c r="I674" s="162" t="s">
        <v>176</v>
      </c>
      <c r="J674" s="67">
        <v>1</v>
      </c>
      <c r="K674" s="59">
        <v>750000000</v>
      </c>
      <c r="L674" s="59" t="s">
        <v>506</v>
      </c>
      <c r="M674" s="66" t="s">
        <v>313</v>
      </c>
      <c r="N674" s="59" t="s">
        <v>177</v>
      </c>
      <c r="O674" s="69"/>
      <c r="P674" s="69" t="s">
        <v>785</v>
      </c>
      <c r="Q674" s="59" t="s">
        <v>559</v>
      </c>
      <c r="R674" s="70"/>
      <c r="S674" s="71"/>
      <c r="T674" s="71"/>
      <c r="U674" s="71"/>
      <c r="V674" s="73">
        <v>25300000</v>
      </c>
      <c r="W674" s="73">
        <f>V674*1.12</f>
        <v>28336000.000000004</v>
      </c>
      <c r="X674" s="70"/>
      <c r="Y674" s="70">
        <v>2016</v>
      </c>
      <c r="Z674" s="69"/>
    </row>
    <row r="675" spans="3:26" s="44" customFormat="1" ht="139.5" customHeight="1" x14ac:dyDescent="0.25">
      <c r="C675" s="119" t="s">
        <v>169</v>
      </c>
      <c r="D675" s="59" t="s">
        <v>501</v>
      </c>
      <c r="E675" s="163" t="s">
        <v>593</v>
      </c>
      <c r="F675" s="59" t="s">
        <v>594</v>
      </c>
      <c r="G675" s="59" t="s">
        <v>594</v>
      </c>
      <c r="H675" s="70"/>
      <c r="I675" s="66" t="s">
        <v>189</v>
      </c>
      <c r="J675" s="67">
        <v>1</v>
      </c>
      <c r="K675" s="59">
        <v>750000000</v>
      </c>
      <c r="L675" s="59" t="s">
        <v>595</v>
      </c>
      <c r="M675" s="66" t="s">
        <v>335</v>
      </c>
      <c r="N675" s="160" t="s">
        <v>596</v>
      </c>
      <c r="O675" s="69"/>
      <c r="P675" s="69" t="s">
        <v>558</v>
      </c>
      <c r="Q675" s="67" t="s">
        <v>559</v>
      </c>
      <c r="R675" s="70"/>
      <c r="S675" s="70"/>
      <c r="T675" s="70"/>
      <c r="U675" s="73"/>
      <c r="V675" s="73">
        <v>1876800</v>
      </c>
      <c r="W675" s="94">
        <v>2102016</v>
      </c>
      <c r="X675" s="164"/>
      <c r="Y675" s="74">
        <v>2015</v>
      </c>
      <c r="Z675" s="69"/>
    </row>
    <row r="676" spans="3:26" s="44" customFormat="1" ht="168" customHeight="1" x14ac:dyDescent="0.25">
      <c r="C676" s="119" t="s">
        <v>170</v>
      </c>
      <c r="D676" s="59" t="s">
        <v>501</v>
      </c>
      <c r="E676" s="163" t="s">
        <v>332</v>
      </c>
      <c r="F676" s="59" t="s">
        <v>333</v>
      </c>
      <c r="G676" s="59" t="s">
        <v>333</v>
      </c>
      <c r="H676" s="59" t="s">
        <v>597</v>
      </c>
      <c r="I676" s="66" t="s">
        <v>189</v>
      </c>
      <c r="J676" s="67">
        <v>1</v>
      </c>
      <c r="K676" s="59">
        <v>750000000</v>
      </c>
      <c r="L676" s="59" t="s">
        <v>598</v>
      </c>
      <c r="M676" s="66" t="s">
        <v>335</v>
      </c>
      <c r="N676" s="59" t="s">
        <v>599</v>
      </c>
      <c r="O676" s="69"/>
      <c r="P676" s="69" t="s">
        <v>558</v>
      </c>
      <c r="Q676" s="59" t="s">
        <v>600</v>
      </c>
      <c r="R676" s="70"/>
      <c r="S676" s="70"/>
      <c r="T676" s="70"/>
      <c r="U676" s="73"/>
      <c r="V676" s="73">
        <v>257911960</v>
      </c>
      <c r="W676" s="94">
        <v>288861395.19999999</v>
      </c>
      <c r="X676" s="70" t="s">
        <v>206</v>
      </c>
      <c r="Y676" s="74" t="s">
        <v>197</v>
      </c>
      <c r="Z676" s="69"/>
    </row>
    <row r="677" spans="3:26" s="44" customFormat="1" ht="168" customHeight="1" x14ac:dyDescent="0.25">
      <c r="C677" s="119" t="s">
        <v>618</v>
      </c>
      <c r="D677" s="59" t="s">
        <v>172</v>
      </c>
      <c r="E677" s="89" t="s">
        <v>815</v>
      </c>
      <c r="F677" s="100" t="s">
        <v>614</v>
      </c>
      <c r="G677" s="100" t="s">
        <v>614</v>
      </c>
      <c r="H677" s="90"/>
      <c r="I677" s="89" t="s">
        <v>189</v>
      </c>
      <c r="J677" s="91">
        <v>0</v>
      </c>
      <c r="K677" s="90">
        <v>750000000</v>
      </c>
      <c r="L677" s="52" t="s">
        <v>177</v>
      </c>
      <c r="M677" s="165" t="s">
        <v>615</v>
      </c>
      <c r="N677" s="52" t="s">
        <v>177</v>
      </c>
      <c r="O677" s="89"/>
      <c r="P677" s="90" t="s">
        <v>616</v>
      </c>
      <c r="Q677" s="67" t="s">
        <v>617</v>
      </c>
      <c r="R677" s="89"/>
      <c r="S677" s="89"/>
      <c r="T677" s="89"/>
      <c r="U677" s="89"/>
      <c r="V677" s="93">
        <v>0</v>
      </c>
      <c r="W677" s="94">
        <v>0</v>
      </c>
      <c r="X677" s="89"/>
      <c r="Y677" s="89">
        <v>2016</v>
      </c>
      <c r="Z677" s="365" t="s">
        <v>900</v>
      </c>
    </row>
    <row r="678" spans="3:26" s="44" customFormat="1" ht="168" customHeight="1" x14ac:dyDescent="0.25">
      <c r="C678" s="119" t="s">
        <v>624</v>
      </c>
      <c r="D678" s="59" t="s">
        <v>501</v>
      </c>
      <c r="E678" s="59" t="s">
        <v>620</v>
      </c>
      <c r="F678" s="59" t="s">
        <v>621</v>
      </c>
      <c r="G678" s="59" t="s">
        <v>621</v>
      </c>
      <c r="H678" s="59" t="s">
        <v>622</v>
      </c>
      <c r="I678" s="66" t="s">
        <v>201</v>
      </c>
      <c r="J678" s="67">
        <v>1</v>
      </c>
      <c r="K678" s="59">
        <v>750000000</v>
      </c>
      <c r="L678" s="59" t="s">
        <v>506</v>
      </c>
      <c r="M678" s="66" t="s">
        <v>509</v>
      </c>
      <c r="N678" s="59" t="s">
        <v>506</v>
      </c>
      <c r="O678" s="69"/>
      <c r="P678" s="103" t="s">
        <v>558</v>
      </c>
      <c r="Q678" s="59" t="s">
        <v>623</v>
      </c>
      <c r="R678" s="70"/>
      <c r="S678" s="73"/>
      <c r="T678" s="73"/>
      <c r="U678" s="73"/>
      <c r="V678" s="73">
        <v>0</v>
      </c>
      <c r="W678" s="73">
        <v>0</v>
      </c>
      <c r="X678" s="70"/>
      <c r="Y678" s="70">
        <v>2016</v>
      </c>
      <c r="Z678" s="59" t="s">
        <v>829</v>
      </c>
    </row>
    <row r="679" spans="3:26" s="44" customFormat="1" ht="168" customHeight="1" x14ac:dyDescent="0.25">
      <c r="C679" s="119" t="s">
        <v>830</v>
      </c>
      <c r="D679" s="59" t="s">
        <v>501</v>
      </c>
      <c r="E679" s="59" t="s">
        <v>620</v>
      </c>
      <c r="F679" s="59" t="s">
        <v>621</v>
      </c>
      <c r="G679" s="59" t="s">
        <v>621</v>
      </c>
      <c r="H679" s="59" t="s">
        <v>622</v>
      </c>
      <c r="I679" s="66" t="s">
        <v>201</v>
      </c>
      <c r="J679" s="67">
        <v>1</v>
      </c>
      <c r="K679" s="59">
        <v>750000000</v>
      </c>
      <c r="L679" s="59" t="s">
        <v>506</v>
      </c>
      <c r="M679" s="66" t="s">
        <v>782</v>
      </c>
      <c r="N679" s="59" t="s">
        <v>506</v>
      </c>
      <c r="O679" s="69"/>
      <c r="P679" s="103" t="s">
        <v>761</v>
      </c>
      <c r="Q679" s="59" t="s">
        <v>623</v>
      </c>
      <c r="R679" s="70"/>
      <c r="S679" s="73"/>
      <c r="T679" s="73"/>
      <c r="U679" s="73"/>
      <c r="V679" s="73">
        <v>3657525.6666666665</v>
      </c>
      <c r="W679" s="73">
        <f>V679*1.12</f>
        <v>4096428.7466666671</v>
      </c>
      <c r="X679" s="70"/>
      <c r="Y679" s="70">
        <v>2016</v>
      </c>
      <c r="Z679" s="59"/>
    </row>
    <row r="680" spans="3:26" s="44" customFormat="1" ht="168" customHeight="1" x14ac:dyDescent="0.25">
      <c r="C680" s="119" t="s">
        <v>635</v>
      </c>
      <c r="D680" s="142" t="s">
        <v>172</v>
      </c>
      <c r="E680" s="90" t="s">
        <v>625</v>
      </c>
      <c r="F680" s="142" t="s">
        <v>626</v>
      </c>
      <c r="G680" s="142" t="s">
        <v>626</v>
      </c>
      <c r="H680" s="142" t="s">
        <v>627</v>
      </c>
      <c r="I680" s="89" t="s">
        <v>176</v>
      </c>
      <c r="J680" s="150">
        <v>0.5</v>
      </c>
      <c r="K680" s="122">
        <v>750000000</v>
      </c>
      <c r="L680" s="154" t="s">
        <v>388</v>
      </c>
      <c r="M680" s="90" t="s">
        <v>628</v>
      </c>
      <c r="N680" s="90" t="s">
        <v>390</v>
      </c>
      <c r="O680" s="90"/>
      <c r="P680" s="90" t="s">
        <v>629</v>
      </c>
      <c r="Q680" s="147" t="s">
        <v>392</v>
      </c>
      <c r="R680" s="142"/>
      <c r="S680" s="142"/>
      <c r="T680" s="142"/>
      <c r="U680" s="142"/>
      <c r="V680" s="73">
        <v>0</v>
      </c>
      <c r="W680" s="73">
        <v>0</v>
      </c>
      <c r="X680" s="167"/>
      <c r="Y680" s="168">
        <v>2016</v>
      </c>
      <c r="Z680" s="90">
        <v>11</v>
      </c>
    </row>
    <row r="681" spans="3:26" s="44" customFormat="1" ht="168" customHeight="1" x14ac:dyDescent="0.25">
      <c r="C681" s="119" t="s">
        <v>2137</v>
      </c>
      <c r="D681" s="142" t="s">
        <v>172</v>
      </c>
      <c r="E681" s="90" t="s">
        <v>625</v>
      </c>
      <c r="F681" s="142" t="s">
        <v>626</v>
      </c>
      <c r="G681" s="142" t="s">
        <v>626</v>
      </c>
      <c r="H681" s="142" t="s">
        <v>627</v>
      </c>
      <c r="I681" s="89" t="s">
        <v>176</v>
      </c>
      <c r="J681" s="150">
        <v>0.5</v>
      </c>
      <c r="K681" s="122">
        <v>750000000</v>
      </c>
      <c r="L681" s="154" t="s">
        <v>388</v>
      </c>
      <c r="M681" s="90" t="s">
        <v>1937</v>
      </c>
      <c r="N681" s="90" t="s">
        <v>390</v>
      </c>
      <c r="O681" s="90"/>
      <c r="P681" s="90" t="s">
        <v>629</v>
      </c>
      <c r="Q681" s="147" t="s">
        <v>392</v>
      </c>
      <c r="R681" s="142"/>
      <c r="S681" s="142"/>
      <c r="T681" s="142"/>
      <c r="U681" s="142"/>
      <c r="V681" s="384">
        <v>0</v>
      </c>
      <c r="W681" s="384">
        <v>0</v>
      </c>
      <c r="X681" s="167"/>
      <c r="Y681" s="168">
        <v>2016</v>
      </c>
      <c r="Z681" s="90" t="s">
        <v>2172</v>
      </c>
    </row>
    <row r="682" spans="3:26" s="44" customFormat="1" ht="168" customHeight="1" x14ac:dyDescent="0.25">
      <c r="C682" s="119" t="s">
        <v>2174</v>
      </c>
      <c r="D682" s="444" t="s">
        <v>172</v>
      </c>
      <c r="E682" s="203" t="s">
        <v>625</v>
      </c>
      <c r="F682" s="444" t="s">
        <v>626</v>
      </c>
      <c r="G682" s="444" t="s">
        <v>626</v>
      </c>
      <c r="H682" s="444" t="s">
        <v>627</v>
      </c>
      <c r="I682" s="442" t="s">
        <v>201</v>
      </c>
      <c r="J682" s="465">
        <v>0.5</v>
      </c>
      <c r="K682" s="461">
        <v>750000000</v>
      </c>
      <c r="L682" s="466" t="s">
        <v>388</v>
      </c>
      <c r="M682" s="203" t="s">
        <v>1842</v>
      </c>
      <c r="N682" s="203" t="s">
        <v>390</v>
      </c>
      <c r="O682" s="203"/>
      <c r="P682" s="203" t="s">
        <v>2173</v>
      </c>
      <c r="Q682" s="467" t="s">
        <v>392</v>
      </c>
      <c r="R682" s="444"/>
      <c r="S682" s="444"/>
      <c r="T682" s="444"/>
      <c r="U682" s="444"/>
      <c r="V682" s="471">
        <v>0</v>
      </c>
      <c r="W682" s="471">
        <v>0</v>
      </c>
      <c r="X682" s="472"/>
      <c r="Y682" s="469">
        <v>2016</v>
      </c>
      <c r="Z682" s="442" t="s">
        <v>1079</v>
      </c>
    </row>
    <row r="683" spans="3:26" s="44" customFormat="1" ht="168" customHeight="1" x14ac:dyDescent="0.25">
      <c r="C683" s="119" t="s">
        <v>2437</v>
      </c>
      <c r="D683" s="444" t="s">
        <v>172</v>
      </c>
      <c r="E683" s="203" t="s">
        <v>625</v>
      </c>
      <c r="F683" s="444" t="s">
        <v>626</v>
      </c>
      <c r="G683" s="444" t="s">
        <v>626</v>
      </c>
      <c r="H683" s="444" t="s">
        <v>627</v>
      </c>
      <c r="I683" s="442" t="s">
        <v>201</v>
      </c>
      <c r="J683" s="465">
        <v>0.5</v>
      </c>
      <c r="K683" s="461">
        <v>750000000</v>
      </c>
      <c r="L683" s="466" t="s">
        <v>388</v>
      </c>
      <c r="M683" s="203" t="s">
        <v>1921</v>
      </c>
      <c r="N683" s="203" t="s">
        <v>390</v>
      </c>
      <c r="O683" s="203"/>
      <c r="P683" s="203" t="s">
        <v>2436</v>
      </c>
      <c r="Q683" s="467" t="s">
        <v>392</v>
      </c>
      <c r="R683" s="444"/>
      <c r="S683" s="444"/>
      <c r="T683" s="444"/>
      <c r="U683" s="444"/>
      <c r="V683" s="473">
        <v>6978000</v>
      </c>
      <c r="W683" s="471">
        <f>ROUND(V683*1.12,0)</f>
        <v>7815360</v>
      </c>
      <c r="X683" s="468"/>
      <c r="Y683" s="469">
        <v>2016</v>
      </c>
      <c r="Z683" s="470"/>
    </row>
    <row r="684" spans="3:26" s="44" customFormat="1" ht="168" customHeight="1" x14ac:dyDescent="0.25">
      <c r="C684" s="119" t="s">
        <v>636</v>
      </c>
      <c r="D684" s="142" t="s">
        <v>172</v>
      </c>
      <c r="E684" s="90" t="s">
        <v>625</v>
      </c>
      <c r="F684" s="142" t="s">
        <v>626</v>
      </c>
      <c r="G684" s="142" t="s">
        <v>626</v>
      </c>
      <c r="H684" s="142" t="s">
        <v>630</v>
      </c>
      <c r="I684" s="89" t="s">
        <v>176</v>
      </c>
      <c r="J684" s="150">
        <v>0.5</v>
      </c>
      <c r="K684" s="122">
        <v>750000000</v>
      </c>
      <c r="L684" s="154" t="s">
        <v>388</v>
      </c>
      <c r="M684" s="90" t="s">
        <v>628</v>
      </c>
      <c r="N684" s="90" t="s">
        <v>390</v>
      </c>
      <c r="O684" s="90"/>
      <c r="P684" s="90" t="s">
        <v>631</v>
      </c>
      <c r="Q684" s="147" t="s">
        <v>392</v>
      </c>
      <c r="R684" s="142"/>
      <c r="S684" s="142"/>
      <c r="T684" s="142"/>
      <c r="U684" s="142"/>
      <c r="V684" s="73">
        <v>0</v>
      </c>
      <c r="W684" s="73">
        <v>0</v>
      </c>
      <c r="X684" s="167"/>
      <c r="Y684" s="168">
        <v>2016</v>
      </c>
      <c r="Z684" s="90">
        <v>11</v>
      </c>
    </row>
    <row r="685" spans="3:26" s="44" customFormat="1" ht="168" customHeight="1" x14ac:dyDescent="0.25">
      <c r="C685" s="119" t="s">
        <v>2138</v>
      </c>
      <c r="D685" s="142" t="s">
        <v>172</v>
      </c>
      <c r="E685" s="90" t="s">
        <v>625</v>
      </c>
      <c r="F685" s="142" t="s">
        <v>626</v>
      </c>
      <c r="G685" s="142" t="s">
        <v>626</v>
      </c>
      <c r="H685" s="142" t="s">
        <v>630</v>
      </c>
      <c r="I685" s="89" t="s">
        <v>176</v>
      </c>
      <c r="J685" s="150">
        <v>0.5</v>
      </c>
      <c r="K685" s="122">
        <v>750000000</v>
      </c>
      <c r="L685" s="154" t="s">
        <v>388</v>
      </c>
      <c r="M685" s="90" t="s">
        <v>1937</v>
      </c>
      <c r="N685" s="90" t="s">
        <v>390</v>
      </c>
      <c r="O685" s="90"/>
      <c r="P685" s="90" t="s">
        <v>631</v>
      </c>
      <c r="Q685" s="147" t="s">
        <v>392</v>
      </c>
      <c r="R685" s="142"/>
      <c r="S685" s="142"/>
      <c r="T685" s="142"/>
      <c r="U685" s="142"/>
      <c r="V685" s="225">
        <v>0</v>
      </c>
      <c r="W685" s="392">
        <v>0</v>
      </c>
      <c r="X685" s="167"/>
      <c r="Y685" s="168">
        <v>2016</v>
      </c>
      <c r="Z685" s="90" t="s">
        <v>2175</v>
      </c>
    </row>
    <row r="686" spans="3:26" s="44" customFormat="1" ht="168" customHeight="1" x14ac:dyDescent="0.25">
      <c r="C686" s="119" t="s">
        <v>2179</v>
      </c>
      <c r="D686" s="142" t="s">
        <v>172</v>
      </c>
      <c r="E686" s="90" t="s">
        <v>2176</v>
      </c>
      <c r="F686" s="142" t="s">
        <v>2177</v>
      </c>
      <c r="G686" s="142" t="s">
        <v>2177</v>
      </c>
      <c r="H686" s="142" t="s">
        <v>2178</v>
      </c>
      <c r="I686" s="89" t="s">
        <v>201</v>
      </c>
      <c r="J686" s="150">
        <v>0.5</v>
      </c>
      <c r="K686" s="122">
        <v>750000000</v>
      </c>
      <c r="L686" s="154" t="s">
        <v>388</v>
      </c>
      <c r="M686" s="90" t="s">
        <v>1937</v>
      </c>
      <c r="N686" s="90" t="s">
        <v>390</v>
      </c>
      <c r="O686" s="90"/>
      <c r="P686" s="90" t="s">
        <v>946</v>
      </c>
      <c r="Q686" s="147" t="s">
        <v>392</v>
      </c>
      <c r="R686" s="142"/>
      <c r="S686" s="142"/>
      <c r="T686" s="142"/>
      <c r="U686" s="142"/>
      <c r="V686" s="98">
        <f>7500000</f>
        <v>7500000</v>
      </c>
      <c r="W686" s="392">
        <f>ROUND(V686*1.12,0)</f>
        <v>8400000</v>
      </c>
      <c r="X686" s="167"/>
      <c r="Y686" s="168">
        <v>2016</v>
      </c>
      <c r="Z686" s="142"/>
    </row>
    <row r="687" spans="3:26" s="44" customFormat="1" ht="168" customHeight="1" x14ac:dyDescent="0.25">
      <c r="C687" s="119" t="s">
        <v>637</v>
      </c>
      <c r="D687" s="142" t="s">
        <v>172</v>
      </c>
      <c r="E687" s="90" t="s">
        <v>632</v>
      </c>
      <c r="F687" s="118" t="s">
        <v>633</v>
      </c>
      <c r="G687" s="118" t="s">
        <v>633</v>
      </c>
      <c r="H687" s="118" t="s">
        <v>634</v>
      </c>
      <c r="I687" s="89" t="s">
        <v>189</v>
      </c>
      <c r="J687" s="150">
        <v>1</v>
      </c>
      <c r="K687" s="122">
        <v>750000000</v>
      </c>
      <c r="L687" s="154" t="s">
        <v>388</v>
      </c>
      <c r="M687" s="90" t="s">
        <v>615</v>
      </c>
      <c r="N687" s="90" t="s">
        <v>390</v>
      </c>
      <c r="O687" s="90"/>
      <c r="P687" s="90" t="s">
        <v>396</v>
      </c>
      <c r="Q687" s="147" t="s">
        <v>392</v>
      </c>
      <c r="R687" s="142"/>
      <c r="S687" s="142"/>
      <c r="T687" s="142"/>
      <c r="U687" s="142"/>
      <c r="V687" s="166">
        <v>700000</v>
      </c>
      <c r="W687" s="166">
        <v>784000.00000000012</v>
      </c>
      <c r="X687" s="167"/>
      <c r="Y687" s="168">
        <v>2016</v>
      </c>
      <c r="Z687" s="90"/>
    </row>
    <row r="688" spans="3:26" s="44" customFormat="1" ht="168" customHeight="1" x14ac:dyDescent="0.25">
      <c r="C688" s="119" t="s">
        <v>680</v>
      </c>
      <c r="D688" s="45" t="s">
        <v>172</v>
      </c>
      <c r="E688" s="133" t="s">
        <v>646</v>
      </c>
      <c r="F688" s="130" t="s">
        <v>647</v>
      </c>
      <c r="G688" s="130" t="s">
        <v>647</v>
      </c>
      <c r="H688" s="131" t="s">
        <v>648</v>
      </c>
      <c r="I688" s="101" t="s">
        <v>189</v>
      </c>
      <c r="J688" s="102">
        <v>1</v>
      </c>
      <c r="K688" s="45">
        <v>750000000</v>
      </c>
      <c r="L688" s="52" t="s">
        <v>177</v>
      </c>
      <c r="M688" s="52" t="s">
        <v>458</v>
      </c>
      <c r="N688" s="96" t="s">
        <v>649</v>
      </c>
      <c r="O688" s="45"/>
      <c r="P688" s="65" t="s">
        <v>650</v>
      </c>
      <c r="Q688" s="136" t="s">
        <v>528</v>
      </c>
      <c r="R688" s="45"/>
      <c r="S688" s="45"/>
      <c r="T688" s="45"/>
      <c r="U688" s="45"/>
      <c r="V688" s="169">
        <v>135000000</v>
      </c>
      <c r="W688" s="169">
        <v>135000000</v>
      </c>
      <c r="X688" s="45"/>
      <c r="Y688" s="45">
        <v>2016</v>
      </c>
      <c r="Z688" s="45"/>
    </row>
    <row r="689" spans="3:26" s="44" customFormat="1" ht="168" customHeight="1" x14ac:dyDescent="0.25">
      <c r="C689" s="119" t="s">
        <v>681</v>
      </c>
      <c r="D689" s="45" t="s">
        <v>172</v>
      </c>
      <c r="E689" s="133" t="s">
        <v>646</v>
      </c>
      <c r="F689" s="130" t="s">
        <v>647</v>
      </c>
      <c r="G689" s="130" t="s">
        <v>647</v>
      </c>
      <c r="H689" s="131" t="s">
        <v>651</v>
      </c>
      <c r="I689" s="101" t="s">
        <v>189</v>
      </c>
      <c r="J689" s="102">
        <v>1</v>
      </c>
      <c r="K689" s="45">
        <v>750000000</v>
      </c>
      <c r="L689" s="52" t="s">
        <v>177</v>
      </c>
      <c r="M689" s="52" t="s">
        <v>458</v>
      </c>
      <c r="N689" s="96" t="s">
        <v>652</v>
      </c>
      <c r="O689" s="45"/>
      <c r="P689" s="65" t="s">
        <v>650</v>
      </c>
      <c r="Q689" s="136" t="s">
        <v>528</v>
      </c>
      <c r="R689" s="45"/>
      <c r="S689" s="45"/>
      <c r="T689" s="45"/>
      <c r="U689" s="45"/>
      <c r="V689" s="170">
        <v>104000000</v>
      </c>
      <c r="W689" s="170">
        <v>104000000</v>
      </c>
      <c r="X689" s="45"/>
      <c r="Y689" s="45">
        <v>2016</v>
      </c>
      <c r="Z689" s="45"/>
    </row>
    <row r="690" spans="3:26" s="44" customFormat="1" ht="168" customHeight="1" x14ac:dyDescent="0.25">
      <c r="C690" s="119" t="s">
        <v>682</v>
      </c>
      <c r="D690" s="45" t="s">
        <v>172</v>
      </c>
      <c r="E690" s="133" t="s">
        <v>646</v>
      </c>
      <c r="F690" s="130" t="s">
        <v>647</v>
      </c>
      <c r="G690" s="130" t="s">
        <v>647</v>
      </c>
      <c r="H690" s="65" t="s">
        <v>653</v>
      </c>
      <c r="I690" s="50" t="s">
        <v>189</v>
      </c>
      <c r="J690" s="106">
        <v>1</v>
      </c>
      <c r="K690" s="45">
        <v>750000000</v>
      </c>
      <c r="L690" s="52" t="s">
        <v>177</v>
      </c>
      <c r="M690" s="52" t="s">
        <v>654</v>
      </c>
      <c r="N690" s="53" t="s">
        <v>177</v>
      </c>
      <c r="O690" s="45"/>
      <c r="P690" s="65" t="s">
        <v>650</v>
      </c>
      <c r="Q690" s="45" t="s">
        <v>528</v>
      </c>
      <c r="R690" s="45"/>
      <c r="S690" s="45"/>
      <c r="T690" s="45"/>
      <c r="U690" s="45"/>
      <c r="V690" s="170">
        <v>0</v>
      </c>
      <c r="W690" s="170">
        <v>0</v>
      </c>
      <c r="X690" s="45"/>
      <c r="Y690" s="45">
        <v>2016</v>
      </c>
      <c r="Z690" s="45">
        <v>11</v>
      </c>
    </row>
    <row r="691" spans="3:26" s="44" customFormat="1" ht="168" customHeight="1" x14ac:dyDescent="0.25">
      <c r="C691" s="119" t="s">
        <v>2139</v>
      </c>
      <c r="D691" s="45" t="s">
        <v>172</v>
      </c>
      <c r="E691" s="133" t="s">
        <v>646</v>
      </c>
      <c r="F691" s="130" t="s">
        <v>647</v>
      </c>
      <c r="G691" s="130" t="s">
        <v>647</v>
      </c>
      <c r="H691" s="65" t="s">
        <v>653</v>
      </c>
      <c r="I691" s="50" t="s">
        <v>189</v>
      </c>
      <c r="J691" s="106">
        <v>1</v>
      </c>
      <c r="K691" s="45">
        <v>750000000</v>
      </c>
      <c r="L691" s="52" t="s">
        <v>177</v>
      </c>
      <c r="M691" s="52" t="s">
        <v>1842</v>
      </c>
      <c r="N691" s="53" t="s">
        <v>177</v>
      </c>
      <c r="O691" s="45"/>
      <c r="P691" s="65" t="s">
        <v>650</v>
      </c>
      <c r="Q691" s="45" t="s">
        <v>528</v>
      </c>
      <c r="R691" s="45"/>
      <c r="S691" s="45"/>
      <c r="T691" s="45"/>
      <c r="U691" s="45"/>
      <c r="V691" s="170">
        <v>3271430</v>
      </c>
      <c r="W691" s="170">
        <v>3271430</v>
      </c>
      <c r="X691" s="45"/>
      <c r="Y691" s="45">
        <v>2016</v>
      </c>
      <c r="Z691" s="45"/>
    </row>
    <row r="692" spans="3:26" s="44" customFormat="1" ht="168" customHeight="1" x14ac:dyDescent="0.25">
      <c r="C692" s="119" t="s">
        <v>683</v>
      </c>
      <c r="D692" s="45" t="s">
        <v>172</v>
      </c>
      <c r="E692" s="136" t="s">
        <v>655</v>
      </c>
      <c r="F692" s="45" t="s">
        <v>656</v>
      </c>
      <c r="G692" s="45" t="s">
        <v>656</v>
      </c>
      <c r="H692" s="136" t="s">
        <v>657</v>
      </c>
      <c r="I692" s="136" t="s">
        <v>201</v>
      </c>
      <c r="J692" s="60">
        <v>0</v>
      </c>
      <c r="K692" s="45">
        <v>750000000</v>
      </c>
      <c r="L692" s="52" t="s">
        <v>177</v>
      </c>
      <c r="M692" s="136" t="s">
        <v>658</v>
      </c>
      <c r="N692" s="136" t="s">
        <v>330</v>
      </c>
      <c r="O692" s="171"/>
      <c r="P692" s="136" t="s">
        <v>396</v>
      </c>
      <c r="Q692" s="45" t="s">
        <v>259</v>
      </c>
      <c r="R692" s="171"/>
      <c r="S692" s="171"/>
      <c r="T692" s="171"/>
      <c r="U692" s="171"/>
      <c r="V692" s="172">
        <v>0</v>
      </c>
      <c r="W692" s="172">
        <v>0</v>
      </c>
      <c r="X692" s="171"/>
      <c r="Y692" s="45">
        <v>2016</v>
      </c>
      <c r="Z692" s="136">
        <v>11</v>
      </c>
    </row>
    <row r="693" spans="3:26" s="44" customFormat="1" ht="168" customHeight="1" x14ac:dyDescent="0.25">
      <c r="C693" s="119" t="s">
        <v>2140</v>
      </c>
      <c r="D693" s="45" t="s">
        <v>172</v>
      </c>
      <c r="E693" s="136" t="s">
        <v>655</v>
      </c>
      <c r="F693" s="45" t="s">
        <v>656</v>
      </c>
      <c r="G693" s="45" t="s">
        <v>656</v>
      </c>
      <c r="H693" s="136" t="s">
        <v>657</v>
      </c>
      <c r="I693" s="136" t="s">
        <v>201</v>
      </c>
      <c r="J693" s="60">
        <v>0</v>
      </c>
      <c r="K693" s="45">
        <v>750000000</v>
      </c>
      <c r="L693" s="52" t="s">
        <v>177</v>
      </c>
      <c r="M693" s="136" t="s">
        <v>1921</v>
      </c>
      <c r="N693" s="136" t="s">
        <v>330</v>
      </c>
      <c r="O693" s="352"/>
      <c r="P693" s="136" t="s">
        <v>396</v>
      </c>
      <c r="Q693" s="45" t="s">
        <v>259</v>
      </c>
      <c r="R693" s="352"/>
      <c r="S693" s="352"/>
      <c r="T693" s="352"/>
      <c r="U693" s="352"/>
      <c r="V693" s="172">
        <v>0</v>
      </c>
      <c r="W693" s="172">
        <v>0</v>
      </c>
      <c r="X693" s="352"/>
      <c r="Y693" s="45">
        <v>2016</v>
      </c>
      <c r="Z693" s="136" t="s">
        <v>2329</v>
      </c>
    </row>
    <row r="694" spans="3:26" s="44" customFormat="1" ht="168" customHeight="1" x14ac:dyDescent="0.25">
      <c r="C694" s="119" t="s">
        <v>2328</v>
      </c>
      <c r="D694" s="45" t="s">
        <v>172</v>
      </c>
      <c r="E694" s="136" t="s">
        <v>655</v>
      </c>
      <c r="F694" s="45" t="s">
        <v>656</v>
      </c>
      <c r="G694" s="45" t="s">
        <v>656</v>
      </c>
      <c r="H694" s="136" t="s">
        <v>657</v>
      </c>
      <c r="I694" s="136" t="s">
        <v>201</v>
      </c>
      <c r="J694" s="60">
        <v>0</v>
      </c>
      <c r="K694" s="45">
        <v>750000000</v>
      </c>
      <c r="L694" s="52" t="s">
        <v>177</v>
      </c>
      <c r="M694" s="136" t="s">
        <v>1921</v>
      </c>
      <c r="N694" s="136" t="s">
        <v>330</v>
      </c>
      <c r="O694" s="418"/>
      <c r="P694" s="136" t="s">
        <v>396</v>
      </c>
      <c r="Q694" s="45" t="s">
        <v>259</v>
      </c>
      <c r="R694" s="418"/>
      <c r="S694" s="418"/>
      <c r="T694" s="418"/>
      <c r="U694" s="418"/>
      <c r="V694" s="423">
        <v>4176000</v>
      </c>
      <c r="W694" s="423">
        <v>4677120</v>
      </c>
      <c r="X694" s="418"/>
      <c r="Y694" s="45">
        <v>2016</v>
      </c>
      <c r="Z694" s="136"/>
    </row>
    <row r="695" spans="3:26" s="44" customFormat="1" ht="168" customHeight="1" x14ac:dyDescent="0.25">
      <c r="C695" s="119" t="s">
        <v>684</v>
      </c>
      <c r="D695" s="45" t="s">
        <v>172</v>
      </c>
      <c r="E695" s="136" t="s">
        <v>659</v>
      </c>
      <c r="F695" s="59" t="s">
        <v>660</v>
      </c>
      <c r="G695" s="59" t="s">
        <v>660</v>
      </c>
      <c r="H695" s="45" t="s">
        <v>661</v>
      </c>
      <c r="I695" s="50" t="s">
        <v>176</v>
      </c>
      <c r="J695" s="60">
        <v>0.5</v>
      </c>
      <c r="K695" s="45">
        <v>750000000</v>
      </c>
      <c r="L695" s="52" t="s">
        <v>177</v>
      </c>
      <c r="M695" s="52" t="s">
        <v>662</v>
      </c>
      <c r="N695" s="136" t="s">
        <v>330</v>
      </c>
      <c r="O695" s="45"/>
      <c r="P695" s="65" t="s">
        <v>663</v>
      </c>
      <c r="Q695" s="45" t="s">
        <v>259</v>
      </c>
      <c r="R695" s="45"/>
      <c r="S695" s="45"/>
      <c r="T695" s="45"/>
      <c r="U695" s="50"/>
      <c r="V695" s="174">
        <v>0</v>
      </c>
      <c r="W695" s="170">
        <v>0</v>
      </c>
      <c r="X695" s="45"/>
      <c r="Y695" s="45">
        <v>2016</v>
      </c>
      <c r="Z695" s="45">
        <v>11</v>
      </c>
    </row>
    <row r="696" spans="3:26" s="44" customFormat="1" ht="168" customHeight="1" x14ac:dyDescent="0.25">
      <c r="C696" s="119" t="s">
        <v>2141</v>
      </c>
      <c r="D696" s="45" t="s">
        <v>172</v>
      </c>
      <c r="E696" s="136" t="s">
        <v>659</v>
      </c>
      <c r="F696" s="59" t="s">
        <v>660</v>
      </c>
      <c r="G696" s="59" t="s">
        <v>660</v>
      </c>
      <c r="H696" s="45" t="s">
        <v>661</v>
      </c>
      <c r="I696" s="50" t="s">
        <v>176</v>
      </c>
      <c r="J696" s="60">
        <v>0.5</v>
      </c>
      <c r="K696" s="45">
        <v>750000000</v>
      </c>
      <c r="L696" s="52" t="s">
        <v>177</v>
      </c>
      <c r="M696" s="52" t="s">
        <v>1937</v>
      </c>
      <c r="N696" s="136" t="s">
        <v>330</v>
      </c>
      <c r="O696" s="45"/>
      <c r="P696" s="65" t="s">
        <v>663</v>
      </c>
      <c r="Q696" s="45" t="s">
        <v>259</v>
      </c>
      <c r="R696" s="45"/>
      <c r="S696" s="45"/>
      <c r="T696" s="45"/>
      <c r="U696" s="50"/>
      <c r="V696" s="174">
        <v>0</v>
      </c>
      <c r="W696" s="170">
        <v>0</v>
      </c>
      <c r="X696" s="45"/>
      <c r="Y696" s="45">
        <v>2016</v>
      </c>
      <c r="Z696" s="462" t="s">
        <v>2421</v>
      </c>
    </row>
    <row r="697" spans="3:26" s="44" customFormat="1" ht="168" customHeight="1" x14ac:dyDescent="0.25">
      <c r="C697" s="119" t="s">
        <v>2423</v>
      </c>
      <c r="D697" s="269" t="s">
        <v>172</v>
      </c>
      <c r="E697" s="288" t="s">
        <v>659</v>
      </c>
      <c r="F697" s="269" t="s">
        <v>660</v>
      </c>
      <c r="G697" s="289" t="s">
        <v>660</v>
      </c>
      <c r="H697" s="269" t="s">
        <v>661</v>
      </c>
      <c r="I697" s="290" t="s">
        <v>201</v>
      </c>
      <c r="J697" s="291">
        <v>0.5</v>
      </c>
      <c r="K697" s="269">
        <v>750000000</v>
      </c>
      <c r="L697" s="193" t="s">
        <v>177</v>
      </c>
      <c r="M697" s="292" t="s">
        <v>1921</v>
      </c>
      <c r="N697" s="193" t="s">
        <v>330</v>
      </c>
      <c r="O697" s="269"/>
      <c r="P697" s="292" t="s">
        <v>396</v>
      </c>
      <c r="Q697" s="269" t="s">
        <v>2422</v>
      </c>
      <c r="R697" s="269"/>
      <c r="S697" s="269"/>
      <c r="T697" s="269"/>
      <c r="U697" s="270"/>
      <c r="V697" s="293">
        <v>5280000</v>
      </c>
      <c r="W697" s="294">
        <f>PRODUCT(V697,1.12)</f>
        <v>5913600.0000000009</v>
      </c>
      <c r="X697" s="295"/>
      <c r="Y697" s="269">
        <v>2016</v>
      </c>
      <c r="Z697" s="295"/>
    </row>
    <row r="698" spans="3:26" s="44" customFormat="1" ht="168" customHeight="1" x14ac:dyDescent="0.25">
      <c r="C698" s="119" t="s">
        <v>685</v>
      </c>
      <c r="D698" s="269" t="s">
        <v>172</v>
      </c>
      <c r="E698" s="288" t="s">
        <v>664</v>
      </c>
      <c r="F698" s="269" t="s">
        <v>665</v>
      </c>
      <c r="G698" s="289" t="s">
        <v>666</v>
      </c>
      <c r="H698" s="269" t="s">
        <v>667</v>
      </c>
      <c r="I698" s="290" t="s">
        <v>189</v>
      </c>
      <c r="J698" s="291">
        <v>0</v>
      </c>
      <c r="K698" s="269">
        <v>750000000</v>
      </c>
      <c r="L698" s="193" t="s">
        <v>177</v>
      </c>
      <c r="M698" s="193" t="s">
        <v>615</v>
      </c>
      <c r="N698" s="193" t="s">
        <v>668</v>
      </c>
      <c r="O698" s="269"/>
      <c r="P698" s="292" t="s">
        <v>669</v>
      </c>
      <c r="Q698" s="269" t="s">
        <v>670</v>
      </c>
      <c r="R698" s="269"/>
      <c r="S698" s="269"/>
      <c r="T698" s="269"/>
      <c r="U698" s="270"/>
      <c r="V698" s="293">
        <v>0</v>
      </c>
      <c r="W698" s="294">
        <v>0</v>
      </c>
      <c r="X698" s="295"/>
      <c r="Y698" s="269">
        <v>2016</v>
      </c>
      <c r="Z698" s="295" t="s">
        <v>2290</v>
      </c>
    </row>
    <row r="699" spans="3:26" s="44" customFormat="1" ht="168" customHeight="1" x14ac:dyDescent="0.25">
      <c r="C699" s="119" t="s">
        <v>2289</v>
      </c>
      <c r="D699" s="269" t="s">
        <v>172</v>
      </c>
      <c r="E699" s="288" t="s">
        <v>664</v>
      </c>
      <c r="F699" s="269" t="s">
        <v>665</v>
      </c>
      <c r="G699" s="289" t="s">
        <v>666</v>
      </c>
      <c r="H699" s="269" t="s">
        <v>667</v>
      </c>
      <c r="I699" s="290" t="s">
        <v>189</v>
      </c>
      <c r="J699" s="291">
        <v>0</v>
      </c>
      <c r="K699" s="269">
        <v>750000000</v>
      </c>
      <c r="L699" s="193" t="s">
        <v>177</v>
      </c>
      <c r="M699" s="292" t="s">
        <v>669</v>
      </c>
      <c r="N699" s="193" t="s">
        <v>2288</v>
      </c>
      <c r="O699" s="269"/>
      <c r="P699" s="292" t="s">
        <v>663</v>
      </c>
      <c r="Q699" s="269" t="s">
        <v>528</v>
      </c>
      <c r="R699" s="269"/>
      <c r="S699" s="269"/>
      <c r="T699" s="269"/>
      <c r="U699" s="270"/>
      <c r="V699" s="293">
        <v>0</v>
      </c>
      <c r="W699" s="294">
        <v>0</v>
      </c>
      <c r="X699" s="295"/>
      <c r="Y699" s="269">
        <v>2016</v>
      </c>
      <c r="Z699" s="295" t="s">
        <v>2331</v>
      </c>
    </row>
    <row r="700" spans="3:26" s="44" customFormat="1" ht="168" customHeight="1" x14ac:dyDescent="0.25">
      <c r="C700" s="119" t="s">
        <v>2330</v>
      </c>
      <c r="D700" s="269" t="s">
        <v>172</v>
      </c>
      <c r="E700" s="288" t="s">
        <v>664</v>
      </c>
      <c r="F700" s="269" t="s">
        <v>665</v>
      </c>
      <c r="G700" s="289" t="s">
        <v>666</v>
      </c>
      <c r="H700" s="269" t="s">
        <v>667</v>
      </c>
      <c r="I700" s="290" t="s">
        <v>189</v>
      </c>
      <c r="J700" s="291">
        <v>0</v>
      </c>
      <c r="K700" s="269">
        <v>750000000</v>
      </c>
      <c r="L700" s="193" t="s">
        <v>177</v>
      </c>
      <c r="M700" s="292" t="s">
        <v>663</v>
      </c>
      <c r="N700" s="193" t="s">
        <v>2288</v>
      </c>
      <c r="O700" s="269"/>
      <c r="P700" s="292" t="s">
        <v>663</v>
      </c>
      <c r="Q700" s="269" t="s">
        <v>528</v>
      </c>
      <c r="R700" s="269"/>
      <c r="S700" s="269"/>
      <c r="T700" s="269"/>
      <c r="U700" s="270"/>
      <c r="V700" s="293">
        <v>3125000</v>
      </c>
      <c r="W700" s="294">
        <v>3500000</v>
      </c>
      <c r="X700" s="295"/>
      <c r="Y700" s="269">
        <v>2016</v>
      </c>
      <c r="Z700" s="295"/>
    </row>
    <row r="701" spans="3:26" s="44" customFormat="1" ht="168" customHeight="1" x14ac:dyDescent="0.25">
      <c r="C701" s="119" t="s">
        <v>686</v>
      </c>
      <c r="D701" s="269" t="s">
        <v>172</v>
      </c>
      <c r="E701" s="288" t="s">
        <v>671</v>
      </c>
      <c r="F701" s="269" t="s">
        <v>672</v>
      </c>
      <c r="G701" s="289" t="s">
        <v>673</v>
      </c>
      <c r="H701" s="269" t="s">
        <v>674</v>
      </c>
      <c r="I701" s="290" t="s">
        <v>189</v>
      </c>
      <c r="J701" s="291">
        <v>0</v>
      </c>
      <c r="K701" s="269">
        <v>750000000</v>
      </c>
      <c r="L701" s="193" t="s">
        <v>177</v>
      </c>
      <c r="M701" s="193" t="s">
        <v>675</v>
      </c>
      <c r="N701" s="193" t="s">
        <v>676</v>
      </c>
      <c r="O701" s="269"/>
      <c r="P701" s="292" t="s">
        <v>677</v>
      </c>
      <c r="Q701" s="269" t="s">
        <v>528</v>
      </c>
      <c r="R701" s="269"/>
      <c r="S701" s="269"/>
      <c r="T701" s="269"/>
      <c r="U701" s="270"/>
      <c r="V701" s="293">
        <v>0</v>
      </c>
      <c r="W701" s="294">
        <v>0</v>
      </c>
      <c r="X701" s="295"/>
      <c r="Y701" s="269">
        <v>2016</v>
      </c>
      <c r="Z701" s="295" t="s">
        <v>1722</v>
      </c>
    </row>
    <row r="702" spans="3:26" s="44" customFormat="1" ht="168" customHeight="1" x14ac:dyDescent="0.25">
      <c r="C702" s="119" t="s">
        <v>1721</v>
      </c>
      <c r="D702" s="269" t="s">
        <v>172</v>
      </c>
      <c r="E702" s="288" t="s">
        <v>671</v>
      </c>
      <c r="F702" s="269" t="s">
        <v>672</v>
      </c>
      <c r="G702" s="289" t="s">
        <v>673</v>
      </c>
      <c r="H702" s="269" t="s">
        <v>674</v>
      </c>
      <c r="I702" s="290" t="s">
        <v>189</v>
      </c>
      <c r="J702" s="291">
        <v>0</v>
      </c>
      <c r="K702" s="269">
        <v>750000000</v>
      </c>
      <c r="L702" s="193" t="s">
        <v>177</v>
      </c>
      <c r="M702" s="193" t="s">
        <v>1719</v>
      </c>
      <c r="N702" s="193" t="s">
        <v>1720</v>
      </c>
      <c r="O702" s="269"/>
      <c r="P702" s="292" t="s">
        <v>662</v>
      </c>
      <c r="Q702" s="269" t="s">
        <v>528</v>
      </c>
      <c r="R702" s="269"/>
      <c r="S702" s="269"/>
      <c r="T702" s="269"/>
      <c r="U702" s="270"/>
      <c r="V702" s="293">
        <v>0</v>
      </c>
      <c r="W702" s="294">
        <v>0</v>
      </c>
      <c r="X702" s="295"/>
      <c r="Y702" s="269">
        <v>2016</v>
      </c>
      <c r="Z702" s="332" t="s">
        <v>1953</v>
      </c>
    </row>
    <row r="703" spans="3:26" s="44" customFormat="1" ht="168" customHeight="1" x14ac:dyDescent="0.25">
      <c r="C703" s="119" t="s">
        <v>1955</v>
      </c>
      <c r="D703" s="269" t="s">
        <v>172</v>
      </c>
      <c r="E703" s="288" t="s">
        <v>671</v>
      </c>
      <c r="F703" s="269" t="s">
        <v>672</v>
      </c>
      <c r="G703" s="289" t="s">
        <v>673</v>
      </c>
      <c r="H703" s="269" t="s">
        <v>674</v>
      </c>
      <c r="I703" s="290" t="s">
        <v>189</v>
      </c>
      <c r="J703" s="291">
        <v>0</v>
      </c>
      <c r="K703" s="269">
        <v>750000000</v>
      </c>
      <c r="L703" s="193" t="s">
        <v>177</v>
      </c>
      <c r="M703" s="193" t="s">
        <v>1954</v>
      </c>
      <c r="N703" s="193" t="s">
        <v>1720</v>
      </c>
      <c r="O703" s="269"/>
      <c r="P703" s="292" t="s">
        <v>662</v>
      </c>
      <c r="Q703" s="269" t="s">
        <v>528</v>
      </c>
      <c r="R703" s="269"/>
      <c r="S703" s="269"/>
      <c r="T703" s="269"/>
      <c r="U703" s="270"/>
      <c r="V703" s="293">
        <v>990000</v>
      </c>
      <c r="W703" s="294">
        <v>1108800</v>
      </c>
      <c r="X703" s="295"/>
      <c r="Y703" s="269">
        <v>2016</v>
      </c>
      <c r="Z703" s="295"/>
    </row>
    <row r="704" spans="3:26" s="44" customFormat="1" ht="168" customHeight="1" x14ac:dyDescent="0.25">
      <c r="C704" s="119" t="s">
        <v>687</v>
      </c>
      <c r="D704" s="269" t="s">
        <v>172</v>
      </c>
      <c r="E704" s="288" t="s">
        <v>664</v>
      </c>
      <c r="F704" s="269" t="s">
        <v>665</v>
      </c>
      <c r="G704" s="289" t="s">
        <v>666</v>
      </c>
      <c r="H704" s="269" t="s">
        <v>678</v>
      </c>
      <c r="I704" s="290" t="s">
        <v>189</v>
      </c>
      <c r="J704" s="291">
        <v>0.5</v>
      </c>
      <c r="K704" s="269">
        <v>750000000</v>
      </c>
      <c r="L704" s="193" t="s">
        <v>177</v>
      </c>
      <c r="M704" s="193" t="s">
        <v>675</v>
      </c>
      <c r="N704" s="193" t="s">
        <v>679</v>
      </c>
      <c r="O704" s="269"/>
      <c r="P704" s="292" t="s">
        <v>677</v>
      </c>
      <c r="Q704" s="269" t="s">
        <v>670</v>
      </c>
      <c r="R704" s="269"/>
      <c r="S704" s="269"/>
      <c r="T704" s="269"/>
      <c r="U704" s="270"/>
      <c r="V704" s="293">
        <v>0</v>
      </c>
      <c r="W704" s="294">
        <v>0</v>
      </c>
      <c r="X704" s="295"/>
      <c r="Y704" s="269">
        <v>2016</v>
      </c>
      <c r="Z704" s="295" t="s">
        <v>1725</v>
      </c>
    </row>
    <row r="705" spans="3:26" s="44" customFormat="1" ht="168" customHeight="1" x14ac:dyDescent="0.25">
      <c r="C705" s="119" t="s">
        <v>1724</v>
      </c>
      <c r="D705" s="269" t="s">
        <v>172</v>
      </c>
      <c r="E705" s="288" t="s">
        <v>664</v>
      </c>
      <c r="F705" s="269" t="s">
        <v>665</v>
      </c>
      <c r="G705" s="289" t="s">
        <v>666</v>
      </c>
      <c r="H705" s="269" t="s">
        <v>678</v>
      </c>
      <c r="I705" s="290" t="s">
        <v>189</v>
      </c>
      <c r="J705" s="291">
        <v>0.5</v>
      </c>
      <c r="K705" s="269">
        <v>750000000</v>
      </c>
      <c r="L705" s="193" t="s">
        <v>177</v>
      </c>
      <c r="M705" s="193" t="s">
        <v>1723</v>
      </c>
      <c r="N705" s="193" t="s">
        <v>679</v>
      </c>
      <c r="O705" s="269"/>
      <c r="P705" s="292" t="s">
        <v>946</v>
      </c>
      <c r="Q705" s="269" t="s">
        <v>670</v>
      </c>
      <c r="R705" s="269"/>
      <c r="S705" s="269"/>
      <c r="T705" s="269"/>
      <c r="U705" s="270"/>
      <c r="V705" s="293">
        <v>3000000</v>
      </c>
      <c r="W705" s="294">
        <v>3360000.0000000005</v>
      </c>
      <c r="X705" s="295"/>
      <c r="Y705" s="269">
        <v>2016</v>
      </c>
      <c r="Z705" s="295"/>
    </row>
    <row r="706" spans="3:26" s="44" customFormat="1" ht="168" customHeight="1" x14ac:dyDescent="0.25">
      <c r="C706" s="119" t="s">
        <v>751</v>
      </c>
      <c r="D706" s="79" t="s">
        <v>172</v>
      </c>
      <c r="E706" s="78" t="s">
        <v>728</v>
      </c>
      <c r="F706" s="78" t="s">
        <v>729</v>
      </c>
      <c r="G706" s="78" t="s">
        <v>729</v>
      </c>
      <c r="H706" s="78" t="s">
        <v>730</v>
      </c>
      <c r="I706" s="79" t="s">
        <v>189</v>
      </c>
      <c r="J706" s="80">
        <v>1</v>
      </c>
      <c r="K706" s="79">
        <v>750000000</v>
      </c>
      <c r="L706" s="81" t="s">
        <v>177</v>
      </c>
      <c r="M706" s="78" t="s">
        <v>731</v>
      </c>
      <c r="N706" s="79" t="s">
        <v>732</v>
      </c>
      <c r="O706" s="78"/>
      <c r="P706" s="78" t="s">
        <v>733</v>
      </c>
      <c r="Q706" s="78" t="s">
        <v>734</v>
      </c>
      <c r="R706" s="78"/>
      <c r="S706" s="78"/>
      <c r="T706" s="78"/>
      <c r="U706" s="84"/>
      <c r="V706" s="85">
        <v>0</v>
      </c>
      <c r="W706" s="85">
        <v>0</v>
      </c>
      <c r="X706" s="78"/>
      <c r="Y706" s="78">
        <v>2016</v>
      </c>
      <c r="Z706" s="78">
        <v>11</v>
      </c>
    </row>
    <row r="707" spans="3:26" s="44" customFormat="1" ht="168" customHeight="1" x14ac:dyDescent="0.25">
      <c r="C707" s="119" t="s">
        <v>2142</v>
      </c>
      <c r="D707" s="79" t="s">
        <v>172</v>
      </c>
      <c r="E707" s="78" t="s">
        <v>728</v>
      </c>
      <c r="F707" s="78" t="s">
        <v>729</v>
      </c>
      <c r="G707" s="78" t="s">
        <v>729</v>
      </c>
      <c r="H707" s="78" t="s">
        <v>730</v>
      </c>
      <c r="I707" s="79" t="s">
        <v>189</v>
      </c>
      <c r="J707" s="80">
        <v>1</v>
      </c>
      <c r="K707" s="79">
        <v>750000000</v>
      </c>
      <c r="L707" s="81" t="s">
        <v>177</v>
      </c>
      <c r="M707" s="78" t="s">
        <v>2048</v>
      </c>
      <c r="N707" s="79" t="s">
        <v>732</v>
      </c>
      <c r="O707" s="78"/>
      <c r="P707" s="78" t="s">
        <v>733</v>
      </c>
      <c r="Q707" s="78" t="s">
        <v>734</v>
      </c>
      <c r="R707" s="78"/>
      <c r="S707" s="78"/>
      <c r="T707" s="78"/>
      <c r="U707" s="84"/>
      <c r="V707" s="85">
        <v>5873813</v>
      </c>
      <c r="W707" s="85">
        <f>V707</f>
        <v>5873813</v>
      </c>
      <c r="X707" s="78"/>
      <c r="Y707" s="78">
        <v>2016</v>
      </c>
      <c r="Z707" s="78"/>
    </row>
    <row r="708" spans="3:26" s="44" customFormat="1" ht="168" customHeight="1" x14ac:dyDescent="0.25">
      <c r="C708" s="119" t="s">
        <v>752</v>
      </c>
      <c r="D708" s="79" t="s">
        <v>172</v>
      </c>
      <c r="E708" s="78" t="s">
        <v>735</v>
      </c>
      <c r="F708" s="78" t="s">
        <v>736</v>
      </c>
      <c r="G708" s="78" t="s">
        <v>737</v>
      </c>
      <c r="H708" s="78" t="s">
        <v>738</v>
      </c>
      <c r="I708" s="79" t="s">
        <v>189</v>
      </c>
      <c r="J708" s="80">
        <v>1</v>
      </c>
      <c r="K708" s="79">
        <v>750000000</v>
      </c>
      <c r="L708" s="81" t="s">
        <v>177</v>
      </c>
      <c r="M708" s="78" t="s">
        <v>731</v>
      </c>
      <c r="N708" s="79" t="s">
        <v>427</v>
      </c>
      <c r="O708" s="78"/>
      <c r="P708" s="78" t="s">
        <v>733</v>
      </c>
      <c r="Q708" s="78" t="s">
        <v>734</v>
      </c>
      <c r="R708" s="78"/>
      <c r="S708" s="78"/>
      <c r="T708" s="78"/>
      <c r="U708" s="84"/>
      <c r="V708" s="85">
        <v>0</v>
      </c>
      <c r="W708" s="85">
        <v>0</v>
      </c>
      <c r="X708" s="78"/>
      <c r="Y708" s="78">
        <v>2016</v>
      </c>
      <c r="Z708" s="78">
        <v>11</v>
      </c>
    </row>
    <row r="709" spans="3:26" s="44" customFormat="1" ht="168" customHeight="1" x14ac:dyDescent="0.25">
      <c r="C709" s="119" t="s">
        <v>2143</v>
      </c>
      <c r="D709" s="79" t="s">
        <v>172</v>
      </c>
      <c r="E709" s="78" t="s">
        <v>735</v>
      </c>
      <c r="F709" s="78" t="s">
        <v>736</v>
      </c>
      <c r="G709" s="78" t="s">
        <v>737</v>
      </c>
      <c r="H709" s="78" t="s">
        <v>738</v>
      </c>
      <c r="I709" s="79" t="s">
        <v>189</v>
      </c>
      <c r="J709" s="80">
        <v>1</v>
      </c>
      <c r="K709" s="79">
        <v>750000000</v>
      </c>
      <c r="L709" s="81" t="s">
        <v>177</v>
      </c>
      <c r="M709" s="78" t="s">
        <v>1829</v>
      </c>
      <c r="N709" s="79" t="s">
        <v>427</v>
      </c>
      <c r="O709" s="78"/>
      <c r="P709" s="78" t="s">
        <v>733</v>
      </c>
      <c r="Q709" s="78" t="s">
        <v>734</v>
      </c>
      <c r="R709" s="78"/>
      <c r="S709" s="78"/>
      <c r="T709" s="78"/>
      <c r="U709" s="84"/>
      <c r="V709" s="85">
        <v>2048617</v>
      </c>
      <c r="W709" s="85">
        <v>2048617</v>
      </c>
      <c r="X709" s="78"/>
      <c r="Y709" s="78">
        <v>2016</v>
      </c>
      <c r="Z709" s="78"/>
    </row>
    <row r="710" spans="3:26" s="44" customFormat="1" ht="168" customHeight="1" x14ac:dyDescent="0.25">
      <c r="C710" s="119" t="s">
        <v>753</v>
      </c>
      <c r="D710" s="79" t="s">
        <v>172</v>
      </c>
      <c r="E710" s="78" t="s">
        <v>735</v>
      </c>
      <c r="F710" s="78" t="s">
        <v>736</v>
      </c>
      <c r="G710" s="78" t="s">
        <v>737</v>
      </c>
      <c r="H710" s="78" t="s">
        <v>739</v>
      </c>
      <c r="I710" s="79" t="s">
        <v>189</v>
      </c>
      <c r="J710" s="80">
        <v>1</v>
      </c>
      <c r="K710" s="79">
        <v>750000000</v>
      </c>
      <c r="L710" s="81" t="s">
        <v>177</v>
      </c>
      <c r="M710" s="78" t="s">
        <v>731</v>
      </c>
      <c r="N710" s="79" t="s">
        <v>740</v>
      </c>
      <c r="O710" s="78"/>
      <c r="P710" s="78" t="s">
        <v>733</v>
      </c>
      <c r="Q710" s="78" t="s">
        <v>734</v>
      </c>
      <c r="R710" s="78"/>
      <c r="S710" s="78"/>
      <c r="T710" s="78"/>
      <c r="U710" s="84"/>
      <c r="V710" s="85">
        <v>0</v>
      </c>
      <c r="W710" s="85">
        <v>0</v>
      </c>
      <c r="X710" s="78"/>
      <c r="Y710" s="78">
        <v>2016</v>
      </c>
      <c r="Z710" s="78">
        <v>11</v>
      </c>
    </row>
    <row r="711" spans="3:26" s="44" customFormat="1" ht="168" customHeight="1" x14ac:dyDescent="0.25">
      <c r="C711" s="119" t="s">
        <v>2144</v>
      </c>
      <c r="D711" s="79" t="s">
        <v>172</v>
      </c>
      <c r="E711" s="78" t="s">
        <v>735</v>
      </c>
      <c r="F711" s="78" t="s">
        <v>736</v>
      </c>
      <c r="G711" s="78" t="s">
        <v>737</v>
      </c>
      <c r="H711" s="78" t="s">
        <v>739</v>
      </c>
      <c r="I711" s="79" t="s">
        <v>189</v>
      </c>
      <c r="J711" s="80">
        <v>1</v>
      </c>
      <c r="K711" s="79">
        <v>750000000</v>
      </c>
      <c r="L711" s="81" t="s">
        <v>177</v>
      </c>
      <c r="M711" s="78" t="s">
        <v>1829</v>
      </c>
      <c r="N711" s="79" t="s">
        <v>740</v>
      </c>
      <c r="O711" s="78"/>
      <c r="P711" s="78" t="s">
        <v>733</v>
      </c>
      <c r="Q711" s="78" t="s">
        <v>734</v>
      </c>
      <c r="R711" s="78"/>
      <c r="S711" s="78"/>
      <c r="T711" s="78"/>
      <c r="U711" s="84"/>
      <c r="V711" s="85">
        <v>580676</v>
      </c>
      <c r="W711" s="85">
        <v>580676</v>
      </c>
      <c r="X711" s="78"/>
      <c r="Y711" s="78">
        <v>2016</v>
      </c>
      <c r="Z711" s="78"/>
    </row>
    <row r="712" spans="3:26" s="44" customFormat="1" ht="168" customHeight="1" x14ac:dyDescent="0.25">
      <c r="C712" s="119" t="s">
        <v>754</v>
      </c>
      <c r="D712" s="79" t="s">
        <v>172</v>
      </c>
      <c r="E712" s="78" t="s">
        <v>735</v>
      </c>
      <c r="F712" s="78" t="s">
        <v>736</v>
      </c>
      <c r="G712" s="78" t="s">
        <v>737</v>
      </c>
      <c r="H712" s="78" t="s">
        <v>741</v>
      </c>
      <c r="I712" s="79" t="s">
        <v>189</v>
      </c>
      <c r="J712" s="80">
        <v>1</v>
      </c>
      <c r="K712" s="79">
        <v>750000000</v>
      </c>
      <c r="L712" s="81" t="s">
        <v>177</v>
      </c>
      <c r="M712" s="78" t="s">
        <v>718</v>
      </c>
      <c r="N712" s="79" t="s">
        <v>429</v>
      </c>
      <c r="O712" s="78"/>
      <c r="P712" s="78" t="s">
        <v>742</v>
      </c>
      <c r="Q712" s="78" t="s">
        <v>734</v>
      </c>
      <c r="R712" s="78"/>
      <c r="S712" s="78"/>
      <c r="T712" s="78"/>
      <c r="U712" s="84"/>
      <c r="V712" s="85">
        <v>0</v>
      </c>
      <c r="W712" s="85">
        <v>0</v>
      </c>
      <c r="X712" s="78"/>
      <c r="Y712" s="78">
        <v>2016</v>
      </c>
      <c r="Z712" s="78">
        <v>11</v>
      </c>
    </row>
    <row r="713" spans="3:26" s="44" customFormat="1" ht="168" customHeight="1" x14ac:dyDescent="0.25">
      <c r="C713" s="119" t="s">
        <v>2145</v>
      </c>
      <c r="D713" s="79" t="s">
        <v>172</v>
      </c>
      <c r="E713" s="78" t="s">
        <v>735</v>
      </c>
      <c r="F713" s="78" t="s">
        <v>736</v>
      </c>
      <c r="G713" s="78" t="s">
        <v>737</v>
      </c>
      <c r="H713" s="78" t="s">
        <v>741</v>
      </c>
      <c r="I713" s="79" t="s">
        <v>189</v>
      </c>
      <c r="J713" s="80">
        <v>1</v>
      </c>
      <c r="K713" s="79">
        <v>750000000</v>
      </c>
      <c r="L713" s="81" t="s">
        <v>177</v>
      </c>
      <c r="M713" s="78" t="s">
        <v>2146</v>
      </c>
      <c r="N713" s="79" t="s">
        <v>429</v>
      </c>
      <c r="O713" s="78"/>
      <c r="P713" s="78" t="s">
        <v>742</v>
      </c>
      <c r="Q713" s="78" t="s">
        <v>734</v>
      </c>
      <c r="R713" s="78"/>
      <c r="S713" s="78"/>
      <c r="T713" s="78"/>
      <c r="U713" s="84"/>
      <c r="V713" s="85">
        <v>2013519</v>
      </c>
      <c r="W713" s="85">
        <v>2013519</v>
      </c>
      <c r="X713" s="78"/>
      <c r="Y713" s="78">
        <v>2016</v>
      </c>
      <c r="Z713" s="78"/>
    </row>
    <row r="714" spans="3:26" s="44" customFormat="1" ht="168" customHeight="1" x14ac:dyDescent="0.25">
      <c r="C714" s="119" t="s">
        <v>755</v>
      </c>
      <c r="D714" s="79" t="s">
        <v>172</v>
      </c>
      <c r="E714" s="78" t="s">
        <v>735</v>
      </c>
      <c r="F714" s="78" t="s">
        <v>736</v>
      </c>
      <c r="G714" s="78" t="s">
        <v>737</v>
      </c>
      <c r="H714" s="78" t="s">
        <v>743</v>
      </c>
      <c r="I714" s="79" t="s">
        <v>189</v>
      </c>
      <c r="J714" s="80">
        <v>1</v>
      </c>
      <c r="K714" s="79">
        <v>750000000</v>
      </c>
      <c r="L714" s="81" t="s">
        <v>177</v>
      </c>
      <c r="M714" s="78" t="s">
        <v>718</v>
      </c>
      <c r="N714" s="79" t="s">
        <v>429</v>
      </c>
      <c r="O714" s="78"/>
      <c r="P714" s="78" t="s">
        <v>742</v>
      </c>
      <c r="Q714" s="78" t="s">
        <v>734</v>
      </c>
      <c r="R714" s="78"/>
      <c r="S714" s="78"/>
      <c r="T714" s="78"/>
      <c r="U714" s="84"/>
      <c r="V714" s="85">
        <v>0</v>
      </c>
      <c r="W714" s="85">
        <v>0</v>
      </c>
      <c r="X714" s="78"/>
      <c r="Y714" s="78">
        <v>2016</v>
      </c>
      <c r="Z714" s="78">
        <v>11</v>
      </c>
    </row>
    <row r="715" spans="3:26" s="44" customFormat="1" ht="168" customHeight="1" x14ac:dyDescent="0.25">
      <c r="C715" s="119" t="s">
        <v>2147</v>
      </c>
      <c r="D715" s="79" t="s">
        <v>172</v>
      </c>
      <c r="E715" s="78" t="s">
        <v>735</v>
      </c>
      <c r="F715" s="78" t="s">
        <v>736</v>
      </c>
      <c r="G715" s="78" t="s">
        <v>737</v>
      </c>
      <c r="H715" s="78" t="s">
        <v>743</v>
      </c>
      <c r="I715" s="79" t="s">
        <v>189</v>
      </c>
      <c r="J715" s="80">
        <v>1</v>
      </c>
      <c r="K715" s="79">
        <v>750000000</v>
      </c>
      <c r="L715" s="81" t="s">
        <v>177</v>
      </c>
      <c r="M715" s="78" t="s">
        <v>2146</v>
      </c>
      <c r="N715" s="79" t="s">
        <v>429</v>
      </c>
      <c r="O715" s="78"/>
      <c r="P715" s="78" t="s">
        <v>742</v>
      </c>
      <c r="Q715" s="78" t="s">
        <v>734</v>
      </c>
      <c r="R715" s="78"/>
      <c r="S715" s="78"/>
      <c r="T715" s="78"/>
      <c r="U715" s="84"/>
      <c r="V715" s="85">
        <v>635701</v>
      </c>
      <c r="W715" s="85">
        <v>635701</v>
      </c>
      <c r="X715" s="78"/>
      <c r="Y715" s="78">
        <v>2016</v>
      </c>
      <c r="Z715" s="78"/>
    </row>
    <row r="716" spans="3:26" s="44" customFormat="1" ht="168" customHeight="1" x14ac:dyDescent="0.25">
      <c r="C716" s="119" t="s">
        <v>756</v>
      </c>
      <c r="D716" s="79" t="s">
        <v>172</v>
      </c>
      <c r="E716" s="78" t="s">
        <v>664</v>
      </c>
      <c r="F716" s="78" t="s">
        <v>665</v>
      </c>
      <c r="G716" s="78" t="s">
        <v>666</v>
      </c>
      <c r="H716" s="78" t="s">
        <v>744</v>
      </c>
      <c r="I716" s="79" t="s">
        <v>189</v>
      </c>
      <c r="J716" s="80">
        <v>1</v>
      </c>
      <c r="K716" s="79">
        <v>750000000</v>
      </c>
      <c r="L716" s="81" t="s">
        <v>177</v>
      </c>
      <c r="M716" s="78" t="s">
        <v>745</v>
      </c>
      <c r="N716" s="79" t="s">
        <v>330</v>
      </c>
      <c r="O716" s="78"/>
      <c r="P716" s="78" t="s">
        <v>746</v>
      </c>
      <c r="Q716" s="78" t="s">
        <v>405</v>
      </c>
      <c r="R716" s="78"/>
      <c r="S716" s="78"/>
      <c r="T716" s="78"/>
      <c r="U716" s="84"/>
      <c r="V716" s="85">
        <f>W716/1.12</f>
        <v>578571.42857142852</v>
      </c>
      <c r="W716" s="85">
        <v>648000</v>
      </c>
      <c r="X716" s="78"/>
      <c r="Y716" s="78">
        <v>2016</v>
      </c>
      <c r="Z716" s="78"/>
    </row>
    <row r="717" spans="3:26" s="44" customFormat="1" ht="168" customHeight="1" x14ac:dyDescent="0.25">
      <c r="C717" s="119" t="s">
        <v>757</v>
      </c>
      <c r="D717" s="79" t="s">
        <v>172</v>
      </c>
      <c r="E717" s="78" t="s">
        <v>664</v>
      </c>
      <c r="F717" s="78" t="s">
        <v>665</v>
      </c>
      <c r="G717" s="78" t="s">
        <v>666</v>
      </c>
      <c r="H717" s="78" t="s">
        <v>747</v>
      </c>
      <c r="I717" s="79" t="s">
        <v>189</v>
      </c>
      <c r="J717" s="80">
        <v>1</v>
      </c>
      <c r="K717" s="79">
        <v>750000000</v>
      </c>
      <c r="L717" s="81" t="s">
        <v>177</v>
      </c>
      <c r="M717" s="78" t="s">
        <v>746</v>
      </c>
      <c r="N717" s="79" t="s">
        <v>330</v>
      </c>
      <c r="O717" s="78"/>
      <c r="P717" s="78" t="s">
        <v>748</v>
      </c>
      <c r="Q717" s="78" t="s">
        <v>405</v>
      </c>
      <c r="R717" s="78"/>
      <c r="S717" s="78"/>
      <c r="T717" s="78"/>
      <c r="U717" s="84"/>
      <c r="V717" s="85">
        <v>0</v>
      </c>
      <c r="W717" s="85">
        <v>0</v>
      </c>
      <c r="X717" s="78"/>
      <c r="Y717" s="78">
        <v>2016</v>
      </c>
      <c r="Z717" s="78">
        <v>11</v>
      </c>
    </row>
    <row r="718" spans="3:26" s="44" customFormat="1" ht="168" customHeight="1" x14ac:dyDescent="0.25">
      <c r="C718" s="119" t="s">
        <v>2153</v>
      </c>
      <c r="D718" s="79" t="s">
        <v>172</v>
      </c>
      <c r="E718" s="78" t="s">
        <v>664</v>
      </c>
      <c r="F718" s="78" t="s">
        <v>665</v>
      </c>
      <c r="G718" s="78" t="s">
        <v>666</v>
      </c>
      <c r="H718" s="78" t="s">
        <v>747</v>
      </c>
      <c r="I718" s="79" t="s">
        <v>189</v>
      </c>
      <c r="J718" s="80">
        <v>1</v>
      </c>
      <c r="K718" s="79">
        <v>750000000</v>
      </c>
      <c r="L718" s="81" t="s">
        <v>177</v>
      </c>
      <c r="M718" s="78" t="s">
        <v>1829</v>
      </c>
      <c r="N718" s="79" t="s">
        <v>330</v>
      </c>
      <c r="O718" s="78"/>
      <c r="P718" s="78" t="s">
        <v>748</v>
      </c>
      <c r="Q718" s="78" t="s">
        <v>405</v>
      </c>
      <c r="R718" s="78"/>
      <c r="S718" s="78"/>
      <c r="T718" s="78"/>
      <c r="U718" s="84"/>
      <c r="V718" s="85">
        <v>650560</v>
      </c>
      <c r="W718" s="85">
        <v>728627.19999999995</v>
      </c>
      <c r="X718" s="78"/>
      <c r="Y718" s="78">
        <v>2016</v>
      </c>
      <c r="Z718" s="78"/>
    </row>
    <row r="719" spans="3:26" s="44" customFormat="1" ht="168" customHeight="1" x14ac:dyDescent="0.25">
      <c r="C719" s="119" t="s">
        <v>758</v>
      </c>
      <c r="D719" s="79" t="s">
        <v>172</v>
      </c>
      <c r="E719" s="78" t="s">
        <v>664</v>
      </c>
      <c r="F719" s="78" t="s">
        <v>665</v>
      </c>
      <c r="G719" s="78" t="s">
        <v>666</v>
      </c>
      <c r="H719" s="78" t="s">
        <v>749</v>
      </c>
      <c r="I719" s="79" t="s">
        <v>189</v>
      </c>
      <c r="J719" s="80">
        <v>1</v>
      </c>
      <c r="K719" s="79">
        <v>750000000</v>
      </c>
      <c r="L719" s="81" t="s">
        <v>177</v>
      </c>
      <c r="M719" s="78" t="s">
        <v>731</v>
      </c>
      <c r="N719" s="79" t="s">
        <v>330</v>
      </c>
      <c r="O719" s="78"/>
      <c r="P719" s="78" t="s">
        <v>750</v>
      </c>
      <c r="Q719" s="78" t="s">
        <v>405</v>
      </c>
      <c r="R719" s="78"/>
      <c r="S719" s="78"/>
      <c r="T719" s="78"/>
      <c r="U719" s="84"/>
      <c r="V719" s="85">
        <v>0</v>
      </c>
      <c r="W719" s="85">
        <f>V719*1.12</f>
        <v>0</v>
      </c>
      <c r="X719" s="78"/>
      <c r="Y719" s="78">
        <v>2016</v>
      </c>
      <c r="Z719" s="78">
        <v>11</v>
      </c>
    </row>
    <row r="720" spans="3:26" s="44" customFormat="1" ht="168" customHeight="1" x14ac:dyDescent="0.25">
      <c r="C720" s="119" t="s">
        <v>2148</v>
      </c>
      <c r="D720" s="79" t="s">
        <v>172</v>
      </c>
      <c r="E720" s="78" t="s">
        <v>664</v>
      </c>
      <c r="F720" s="78" t="s">
        <v>665</v>
      </c>
      <c r="G720" s="78" t="s">
        <v>666</v>
      </c>
      <c r="H720" s="78" t="s">
        <v>749</v>
      </c>
      <c r="I720" s="79" t="s">
        <v>189</v>
      </c>
      <c r="J720" s="80">
        <v>1</v>
      </c>
      <c r="K720" s="79">
        <v>750000000</v>
      </c>
      <c r="L720" s="81" t="s">
        <v>177</v>
      </c>
      <c r="M720" s="78" t="s">
        <v>1829</v>
      </c>
      <c r="N720" s="79" t="s">
        <v>330</v>
      </c>
      <c r="O720" s="78"/>
      <c r="P720" s="78" t="s">
        <v>750</v>
      </c>
      <c r="Q720" s="78" t="s">
        <v>405</v>
      </c>
      <c r="R720" s="78"/>
      <c r="S720" s="78"/>
      <c r="T720" s="78"/>
      <c r="U720" s="84"/>
      <c r="V720" s="85">
        <v>331700</v>
      </c>
      <c r="W720" s="85">
        <f>V720*1.12</f>
        <v>371504.00000000006</v>
      </c>
      <c r="X720" s="78"/>
      <c r="Y720" s="78">
        <v>2016</v>
      </c>
      <c r="Z720" s="78"/>
    </row>
    <row r="721" spans="3:26" s="44" customFormat="1" ht="168" customHeight="1" x14ac:dyDescent="0.25">
      <c r="C721" s="119" t="s">
        <v>773</v>
      </c>
      <c r="D721" s="59" t="s">
        <v>501</v>
      </c>
      <c r="E721" s="240" t="s">
        <v>664</v>
      </c>
      <c r="F721" s="190" t="s">
        <v>665</v>
      </c>
      <c r="G721" s="59" t="s">
        <v>666</v>
      </c>
      <c r="H721" s="59" t="s">
        <v>759</v>
      </c>
      <c r="I721" s="256" t="s">
        <v>189</v>
      </c>
      <c r="J721" s="194">
        <v>0.95499999999999996</v>
      </c>
      <c r="K721" s="203">
        <v>750000000</v>
      </c>
      <c r="L721" s="59" t="s">
        <v>598</v>
      </c>
      <c r="M721" s="256" t="s">
        <v>241</v>
      </c>
      <c r="N721" s="59" t="s">
        <v>760</v>
      </c>
      <c r="O721" s="205"/>
      <c r="P721" s="203" t="s">
        <v>761</v>
      </c>
      <c r="Q721" s="203" t="s">
        <v>762</v>
      </c>
      <c r="R721" s="258"/>
      <c r="S721" s="241"/>
      <c r="T721" s="241"/>
      <c r="U721" s="241"/>
      <c r="V721" s="241">
        <v>0</v>
      </c>
      <c r="W721" s="241">
        <v>0</v>
      </c>
      <c r="X721" s="287"/>
      <c r="Y721" s="70">
        <v>2016</v>
      </c>
      <c r="Z721" s="190" t="s">
        <v>1171</v>
      </c>
    </row>
    <row r="722" spans="3:26" s="44" customFormat="1" ht="168" customHeight="1" x14ac:dyDescent="0.25">
      <c r="C722" s="202" t="s">
        <v>1715</v>
      </c>
      <c r="D722" s="45" t="s">
        <v>501</v>
      </c>
      <c r="E722" s="400" t="s">
        <v>664</v>
      </c>
      <c r="F722" s="400" t="s">
        <v>665</v>
      </c>
      <c r="G722" s="401" t="s">
        <v>666</v>
      </c>
      <c r="H722" s="401" t="s">
        <v>759</v>
      </c>
      <c r="I722" s="50" t="s">
        <v>189</v>
      </c>
      <c r="J722" s="51">
        <v>0.96</v>
      </c>
      <c r="K722" s="45">
        <v>750000000</v>
      </c>
      <c r="L722" s="52" t="s">
        <v>598</v>
      </c>
      <c r="M722" s="50" t="s">
        <v>766</v>
      </c>
      <c r="N722" s="45" t="s">
        <v>760</v>
      </c>
      <c r="O722" s="45"/>
      <c r="P722" s="50" t="s">
        <v>243</v>
      </c>
      <c r="Q722" s="45" t="s">
        <v>762</v>
      </c>
      <c r="R722" s="45"/>
      <c r="S722" s="217"/>
      <c r="T722" s="400"/>
      <c r="U722" s="402"/>
      <c r="V722" s="402">
        <v>0</v>
      </c>
      <c r="W722" s="402">
        <f>V722*1.12</f>
        <v>0</v>
      </c>
      <c r="X722" s="217"/>
      <c r="Y722" s="403">
        <v>2016</v>
      </c>
      <c r="Z722" s="45" t="s">
        <v>2239</v>
      </c>
    </row>
    <row r="723" spans="3:26" s="44" customFormat="1" ht="168" customHeight="1" x14ac:dyDescent="0.25">
      <c r="C723" s="202" t="s">
        <v>2240</v>
      </c>
      <c r="D723" s="45" t="s">
        <v>501</v>
      </c>
      <c r="E723" s="400" t="s">
        <v>664</v>
      </c>
      <c r="F723" s="400" t="s">
        <v>665</v>
      </c>
      <c r="G723" s="401" t="s">
        <v>666</v>
      </c>
      <c r="H723" s="401" t="s">
        <v>2241</v>
      </c>
      <c r="I723" s="50" t="s">
        <v>189</v>
      </c>
      <c r="J723" s="51">
        <v>1</v>
      </c>
      <c r="K723" s="45">
        <v>750000000</v>
      </c>
      <c r="L723" s="52" t="s">
        <v>598</v>
      </c>
      <c r="M723" s="50" t="s">
        <v>669</v>
      </c>
      <c r="N723" s="45" t="s">
        <v>760</v>
      </c>
      <c r="O723" s="45"/>
      <c r="P723" s="50" t="s">
        <v>2242</v>
      </c>
      <c r="Q723" s="45" t="s">
        <v>2243</v>
      </c>
      <c r="R723" s="45"/>
      <c r="S723" s="217"/>
      <c r="T723" s="400"/>
      <c r="U723" s="402"/>
      <c r="V723" s="402">
        <v>5880000</v>
      </c>
      <c r="W723" s="402">
        <f>V723*1.12</f>
        <v>6585600.0000000009</v>
      </c>
      <c r="X723" s="217"/>
      <c r="Y723" s="403">
        <v>2016</v>
      </c>
      <c r="Z723" s="45"/>
    </row>
    <row r="724" spans="3:26" s="44" customFormat="1" ht="168" customHeight="1" x14ac:dyDescent="0.25">
      <c r="C724" s="119" t="s">
        <v>774</v>
      </c>
      <c r="D724" s="59" t="s">
        <v>501</v>
      </c>
      <c r="E724" s="240" t="s">
        <v>664</v>
      </c>
      <c r="F724" s="190" t="s">
        <v>665</v>
      </c>
      <c r="G724" s="59" t="s">
        <v>666</v>
      </c>
      <c r="H724" s="59" t="s">
        <v>759</v>
      </c>
      <c r="I724" s="256" t="s">
        <v>189</v>
      </c>
      <c r="J724" s="194">
        <v>0</v>
      </c>
      <c r="K724" s="203">
        <v>750000000</v>
      </c>
      <c r="L724" s="59" t="s">
        <v>598</v>
      </c>
      <c r="M724" s="256" t="s">
        <v>241</v>
      </c>
      <c r="N724" s="59" t="s">
        <v>763</v>
      </c>
      <c r="O724" s="205"/>
      <c r="P724" s="203" t="s">
        <v>761</v>
      </c>
      <c r="Q724" s="203" t="s">
        <v>762</v>
      </c>
      <c r="R724" s="258"/>
      <c r="S724" s="241"/>
      <c r="T724" s="241"/>
      <c r="U724" s="241"/>
      <c r="V724" s="241">
        <v>0</v>
      </c>
      <c r="W724" s="241">
        <v>0</v>
      </c>
      <c r="X724" s="287"/>
      <c r="Y724" s="70">
        <v>2016</v>
      </c>
      <c r="Z724" s="190" t="s">
        <v>1171</v>
      </c>
    </row>
    <row r="725" spans="3:26" s="44" customFormat="1" ht="168" customHeight="1" x14ac:dyDescent="0.25">
      <c r="C725" s="202" t="s">
        <v>1716</v>
      </c>
      <c r="D725" s="45" t="s">
        <v>501</v>
      </c>
      <c r="E725" s="400" t="s">
        <v>664</v>
      </c>
      <c r="F725" s="400" t="s">
        <v>665</v>
      </c>
      <c r="G725" s="401" t="s">
        <v>666</v>
      </c>
      <c r="H725" s="401" t="s">
        <v>759</v>
      </c>
      <c r="I725" s="50" t="s">
        <v>189</v>
      </c>
      <c r="J725" s="51">
        <v>0</v>
      </c>
      <c r="K725" s="45">
        <v>750000000</v>
      </c>
      <c r="L725" s="52" t="s">
        <v>598</v>
      </c>
      <c r="M725" s="50" t="s">
        <v>766</v>
      </c>
      <c r="N725" s="45" t="s">
        <v>763</v>
      </c>
      <c r="O725" s="45"/>
      <c r="P725" s="50" t="s">
        <v>243</v>
      </c>
      <c r="Q725" s="45" t="s">
        <v>762</v>
      </c>
      <c r="R725" s="45"/>
      <c r="S725" s="217"/>
      <c r="T725" s="400"/>
      <c r="U725" s="402"/>
      <c r="V725" s="402">
        <v>0</v>
      </c>
      <c r="W725" s="402">
        <v>0</v>
      </c>
      <c r="X725" s="217"/>
      <c r="Y725" s="403">
        <v>2016</v>
      </c>
      <c r="Z725" s="45">
        <v>11.14</v>
      </c>
    </row>
    <row r="726" spans="3:26" s="44" customFormat="1" ht="168" customHeight="1" x14ac:dyDescent="0.25">
      <c r="C726" s="202" t="s">
        <v>2244</v>
      </c>
      <c r="D726" s="45" t="s">
        <v>501</v>
      </c>
      <c r="E726" s="400" t="s">
        <v>664</v>
      </c>
      <c r="F726" s="400" t="s">
        <v>665</v>
      </c>
      <c r="G726" s="401" t="s">
        <v>666</v>
      </c>
      <c r="H726" s="401" t="s">
        <v>759</v>
      </c>
      <c r="I726" s="50" t="s">
        <v>189</v>
      </c>
      <c r="J726" s="51">
        <v>0</v>
      </c>
      <c r="K726" s="45">
        <v>750000000</v>
      </c>
      <c r="L726" s="52" t="s">
        <v>598</v>
      </c>
      <c r="M726" s="50" t="s">
        <v>1920</v>
      </c>
      <c r="N726" s="45" t="s">
        <v>763</v>
      </c>
      <c r="O726" s="45"/>
      <c r="P726" s="50" t="s">
        <v>2245</v>
      </c>
      <c r="Q726" s="45" t="s">
        <v>762</v>
      </c>
      <c r="R726" s="45"/>
      <c r="S726" s="217"/>
      <c r="T726" s="400"/>
      <c r="U726" s="402"/>
      <c r="V726" s="402">
        <v>1200000</v>
      </c>
      <c r="W726" s="402">
        <v>1200000</v>
      </c>
      <c r="X726" s="217"/>
      <c r="Y726" s="403">
        <v>2016</v>
      </c>
      <c r="Z726" s="45"/>
    </row>
    <row r="727" spans="3:26" s="44" customFormat="1" ht="168" customHeight="1" x14ac:dyDescent="0.25">
      <c r="C727" s="202" t="s">
        <v>775</v>
      </c>
      <c r="D727" s="45" t="s">
        <v>501</v>
      </c>
      <c r="E727" s="400" t="s">
        <v>664</v>
      </c>
      <c r="F727" s="400" t="s">
        <v>665</v>
      </c>
      <c r="G727" s="401" t="s">
        <v>666</v>
      </c>
      <c r="H727" s="401" t="s">
        <v>759</v>
      </c>
      <c r="I727" s="50" t="s">
        <v>189</v>
      </c>
      <c r="J727" s="51">
        <v>0</v>
      </c>
      <c r="K727" s="45">
        <v>750000000</v>
      </c>
      <c r="L727" s="52" t="s">
        <v>598</v>
      </c>
      <c r="M727" s="50" t="s">
        <v>1225</v>
      </c>
      <c r="N727" s="45" t="s">
        <v>764</v>
      </c>
      <c r="O727" s="45"/>
      <c r="P727" s="50" t="s">
        <v>1225</v>
      </c>
      <c r="Q727" s="45" t="s">
        <v>762</v>
      </c>
      <c r="R727" s="45"/>
      <c r="S727" s="217"/>
      <c r="T727" s="400"/>
      <c r="U727" s="402"/>
      <c r="V727" s="402">
        <v>0</v>
      </c>
      <c r="W727" s="402">
        <v>0</v>
      </c>
      <c r="X727" s="217"/>
      <c r="Y727" s="403">
        <v>2016</v>
      </c>
      <c r="Z727" s="45" t="s">
        <v>2246</v>
      </c>
    </row>
    <row r="728" spans="3:26" s="44" customFormat="1" ht="168" customHeight="1" x14ac:dyDescent="0.25">
      <c r="C728" s="202" t="s">
        <v>2247</v>
      </c>
      <c r="D728" s="45" t="s">
        <v>501</v>
      </c>
      <c r="E728" s="400" t="s">
        <v>664</v>
      </c>
      <c r="F728" s="400" t="s">
        <v>665</v>
      </c>
      <c r="G728" s="401" t="s">
        <v>666</v>
      </c>
      <c r="H728" s="401" t="s">
        <v>2248</v>
      </c>
      <c r="I728" s="50" t="s">
        <v>189</v>
      </c>
      <c r="J728" s="51">
        <v>0</v>
      </c>
      <c r="K728" s="45">
        <v>750000000</v>
      </c>
      <c r="L728" s="52" t="s">
        <v>598</v>
      </c>
      <c r="M728" s="50" t="s">
        <v>1920</v>
      </c>
      <c r="N728" s="45" t="s">
        <v>764</v>
      </c>
      <c r="O728" s="45"/>
      <c r="P728" s="50" t="s">
        <v>2249</v>
      </c>
      <c r="Q728" s="45" t="s">
        <v>762</v>
      </c>
      <c r="R728" s="45"/>
      <c r="S728" s="217"/>
      <c r="T728" s="400"/>
      <c r="U728" s="402"/>
      <c r="V728" s="402">
        <v>1600000</v>
      </c>
      <c r="W728" s="402">
        <v>1600000</v>
      </c>
      <c r="X728" s="217"/>
      <c r="Y728" s="403">
        <v>2016</v>
      </c>
      <c r="Z728" s="45"/>
    </row>
    <row r="729" spans="3:26" s="44" customFormat="1" ht="168" customHeight="1" x14ac:dyDescent="0.25">
      <c r="C729" s="119" t="s">
        <v>776</v>
      </c>
      <c r="D729" s="59" t="s">
        <v>501</v>
      </c>
      <c r="E729" s="240" t="s">
        <v>664</v>
      </c>
      <c r="F729" s="190" t="s">
        <v>665</v>
      </c>
      <c r="G729" s="59" t="s">
        <v>666</v>
      </c>
      <c r="H729" s="59" t="s">
        <v>765</v>
      </c>
      <c r="I729" s="256" t="s">
        <v>189</v>
      </c>
      <c r="J729" s="194">
        <v>1</v>
      </c>
      <c r="K729" s="203">
        <v>750000000</v>
      </c>
      <c r="L729" s="59" t="s">
        <v>598</v>
      </c>
      <c r="M729" s="256" t="s">
        <v>642</v>
      </c>
      <c r="N729" s="59" t="s">
        <v>330</v>
      </c>
      <c r="O729" s="205"/>
      <c r="P729" s="203" t="s">
        <v>766</v>
      </c>
      <c r="Q729" s="203" t="s">
        <v>762</v>
      </c>
      <c r="R729" s="258"/>
      <c r="S729" s="241"/>
      <c r="T729" s="241"/>
      <c r="U729" s="241"/>
      <c r="V729" s="241">
        <v>0</v>
      </c>
      <c r="W729" s="241">
        <v>0</v>
      </c>
      <c r="X729" s="287"/>
      <c r="Y729" s="70">
        <v>2016</v>
      </c>
      <c r="Z729" s="190" t="s">
        <v>1171</v>
      </c>
    </row>
    <row r="730" spans="3:26" s="44" customFormat="1" ht="168" customHeight="1" x14ac:dyDescent="0.25">
      <c r="C730" s="202" t="s">
        <v>1717</v>
      </c>
      <c r="D730" s="45" t="s">
        <v>501</v>
      </c>
      <c r="E730" s="400" t="s">
        <v>664</v>
      </c>
      <c r="F730" s="400" t="s">
        <v>665</v>
      </c>
      <c r="G730" s="401" t="s">
        <v>666</v>
      </c>
      <c r="H730" s="401" t="s">
        <v>765</v>
      </c>
      <c r="I730" s="50" t="s">
        <v>189</v>
      </c>
      <c r="J730" s="51">
        <v>1</v>
      </c>
      <c r="K730" s="45">
        <v>750000000</v>
      </c>
      <c r="L730" s="52" t="s">
        <v>598</v>
      </c>
      <c r="M730" s="50" t="s">
        <v>766</v>
      </c>
      <c r="N730" s="45" t="s">
        <v>330</v>
      </c>
      <c r="O730" s="45"/>
      <c r="P730" s="50" t="s">
        <v>946</v>
      </c>
      <c r="Q730" s="45" t="s">
        <v>762</v>
      </c>
      <c r="R730" s="45"/>
      <c r="S730" s="217"/>
      <c r="T730" s="400"/>
      <c r="U730" s="402"/>
      <c r="V730" s="402">
        <v>0</v>
      </c>
      <c r="W730" s="402">
        <v>0</v>
      </c>
      <c r="X730" s="217"/>
      <c r="Y730" s="403">
        <v>2016</v>
      </c>
      <c r="Z730" s="45">
        <v>11.14</v>
      </c>
    </row>
    <row r="731" spans="3:26" s="44" customFormat="1" ht="168" customHeight="1" x14ac:dyDescent="0.25">
      <c r="C731" s="202" t="s">
        <v>2250</v>
      </c>
      <c r="D731" s="59" t="s">
        <v>501</v>
      </c>
      <c r="E731" s="240" t="s">
        <v>664</v>
      </c>
      <c r="F731" s="190" t="s">
        <v>665</v>
      </c>
      <c r="G731" s="59" t="s">
        <v>666</v>
      </c>
      <c r="H731" s="59" t="s">
        <v>765</v>
      </c>
      <c r="I731" s="256" t="s">
        <v>189</v>
      </c>
      <c r="J731" s="194">
        <v>1</v>
      </c>
      <c r="K731" s="203">
        <v>750000000</v>
      </c>
      <c r="L731" s="59" t="s">
        <v>598</v>
      </c>
      <c r="M731" s="256" t="s">
        <v>1920</v>
      </c>
      <c r="N731" s="59" t="s">
        <v>330</v>
      </c>
      <c r="O731" s="205"/>
      <c r="P731" s="256" t="s">
        <v>1930</v>
      </c>
      <c r="Q731" s="203" t="s">
        <v>762</v>
      </c>
      <c r="R731" s="258"/>
      <c r="S731" s="404"/>
      <c r="T731" s="404"/>
      <c r="U731" s="404"/>
      <c r="V731" s="241">
        <v>0</v>
      </c>
      <c r="W731" s="241">
        <v>0</v>
      </c>
      <c r="X731" s="258"/>
      <c r="Y731" s="70">
        <v>2016</v>
      </c>
      <c r="Z731" s="258" t="s">
        <v>2440</v>
      </c>
    </row>
    <row r="732" spans="3:26" s="44" customFormat="1" ht="168" customHeight="1" x14ac:dyDescent="0.2">
      <c r="C732" s="202" t="s">
        <v>2443</v>
      </c>
      <c r="D732" s="59" t="s">
        <v>501</v>
      </c>
      <c r="E732" s="240" t="s">
        <v>1610</v>
      </c>
      <c r="F732" s="190" t="s">
        <v>1612</v>
      </c>
      <c r="G732" s="190" t="s">
        <v>1612</v>
      </c>
      <c r="H732" s="59" t="s">
        <v>2441</v>
      </c>
      <c r="I732" s="256" t="s">
        <v>189</v>
      </c>
      <c r="J732" s="194">
        <v>1</v>
      </c>
      <c r="K732" s="203">
        <v>750000000</v>
      </c>
      <c r="L732" s="59" t="s">
        <v>598</v>
      </c>
      <c r="M732" s="256" t="s">
        <v>946</v>
      </c>
      <c r="N732" s="59" t="s">
        <v>330</v>
      </c>
      <c r="O732" s="205"/>
      <c r="P732" s="256" t="s">
        <v>946</v>
      </c>
      <c r="Q732" s="203" t="s">
        <v>2442</v>
      </c>
      <c r="R732" s="258"/>
      <c r="S732" s="404"/>
      <c r="T732" s="404"/>
      <c r="U732" s="404"/>
      <c r="V732" s="241">
        <v>2063055.36</v>
      </c>
      <c r="W732" s="241">
        <v>2310622</v>
      </c>
      <c r="X732" s="258"/>
      <c r="Y732" s="70">
        <v>2016</v>
      </c>
      <c r="Z732" s="406"/>
    </row>
    <row r="733" spans="3:26" s="44" customFormat="1" ht="168" customHeight="1" x14ac:dyDescent="0.25">
      <c r="C733" s="119" t="s">
        <v>777</v>
      </c>
      <c r="D733" s="59" t="s">
        <v>501</v>
      </c>
      <c r="E733" s="240" t="s">
        <v>365</v>
      </c>
      <c r="F733" s="59" t="s">
        <v>767</v>
      </c>
      <c r="G733" s="59" t="s">
        <v>366</v>
      </c>
      <c r="H733" s="59" t="s">
        <v>768</v>
      </c>
      <c r="I733" s="66" t="s">
        <v>201</v>
      </c>
      <c r="J733" s="67">
        <v>1</v>
      </c>
      <c r="K733" s="203">
        <v>750000000</v>
      </c>
      <c r="L733" s="59" t="s">
        <v>598</v>
      </c>
      <c r="M733" s="66" t="s">
        <v>769</v>
      </c>
      <c r="N733" s="59" t="s">
        <v>330</v>
      </c>
      <c r="O733" s="69"/>
      <c r="P733" s="203" t="s">
        <v>761</v>
      </c>
      <c r="Q733" s="203" t="s">
        <v>373</v>
      </c>
      <c r="R733" s="70"/>
      <c r="S733" s="73"/>
      <c r="T733" s="73"/>
      <c r="U733" s="73"/>
      <c r="V733" s="69">
        <v>0</v>
      </c>
      <c r="W733" s="241">
        <v>0</v>
      </c>
      <c r="X733" s="70"/>
      <c r="Y733" s="70">
        <v>2016</v>
      </c>
      <c r="Z733" s="59">
        <v>11.14</v>
      </c>
    </row>
    <row r="734" spans="3:26" s="44" customFormat="1" ht="168" customHeight="1" x14ac:dyDescent="0.25">
      <c r="C734" s="119" t="s">
        <v>1153</v>
      </c>
      <c r="D734" s="59" t="s">
        <v>501</v>
      </c>
      <c r="E734" s="240" t="s">
        <v>365</v>
      </c>
      <c r="F734" s="59" t="s">
        <v>767</v>
      </c>
      <c r="G734" s="59" t="s">
        <v>366</v>
      </c>
      <c r="H734" s="59" t="s">
        <v>768</v>
      </c>
      <c r="I734" s="66" t="s">
        <v>201</v>
      </c>
      <c r="J734" s="67">
        <v>1</v>
      </c>
      <c r="K734" s="203">
        <v>750000000</v>
      </c>
      <c r="L734" s="59" t="s">
        <v>598</v>
      </c>
      <c r="M734" s="66" t="s">
        <v>241</v>
      </c>
      <c r="N734" s="59" t="s">
        <v>330</v>
      </c>
      <c r="O734" s="69"/>
      <c r="P734" s="203" t="s">
        <v>254</v>
      </c>
      <c r="Q734" s="203" t="s">
        <v>373</v>
      </c>
      <c r="R734" s="70"/>
      <c r="S734" s="73"/>
      <c r="T734" s="73"/>
      <c r="U734" s="73"/>
      <c r="V734" s="69">
        <v>2450000</v>
      </c>
      <c r="W734" s="241">
        <f>V734*1.12</f>
        <v>2744000.0000000005</v>
      </c>
      <c r="X734" s="70"/>
      <c r="Y734" s="70">
        <v>2016</v>
      </c>
      <c r="Z734" s="366"/>
    </row>
    <row r="735" spans="3:26" s="44" customFormat="1" ht="168" customHeight="1" x14ac:dyDescent="0.25">
      <c r="C735" s="119" t="s">
        <v>778</v>
      </c>
      <c r="D735" s="59" t="s">
        <v>501</v>
      </c>
      <c r="E735" s="240" t="s">
        <v>770</v>
      </c>
      <c r="F735" s="59" t="s">
        <v>1154</v>
      </c>
      <c r="G735" s="59" t="s">
        <v>1154</v>
      </c>
      <c r="H735" s="59"/>
      <c r="I735" s="66" t="s">
        <v>176</v>
      </c>
      <c r="J735" s="67">
        <v>1</v>
      </c>
      <c r="K735" s="59">
        <v>750000000</v>
      </c>
      <c r="L735" s="59" t="s">
        <v>598</v>
      </c>
      <c r="M735" s="66" t="s">
        <v>769</v>
      </c>
      <c r="N735" s="59" t="s">
        <v>760</v>
      </c>
      <c r="O735" s="69"/>
      <c r="P735" s="69" t="s">
        <v>771</v>
      </c>
      <c r="Q735" s="59" t="s">
        <v>772</v>
      </c>
      <c r="R735" s="70"/>
      <c r="S735" s="73"/>
      <c r="T735" s="73"/>
      <c r="U735" s="73"/>
      <c r="V735" s="69">
        <v>0</v>
      </c>
      <c r="W735" s="69">
        <v>0</v>
      </c>
      <c r="X735" s="70"/>
      <c r="Y735" s="70">
        <v>2016</v>
      </c>
      <c r="Z735" s="59">
        <v>11.14</v>
      </c>
    </row>
    <row r="736" spans="3:26" s="44" customFormat="1" ht="168" customHeight="1" x14ac:dyDescent="0.25">
      <c r="C736" s="119" t="s">
        <v>1155</v>
      </c>
      <c r="D736" s="59" t="s">
        <v>501</v>
      </c>
      <c r="E736" s="240" t="s">
        <v>770</v>
      </c>
      <c r="F736" s="59" t="s">
        <v>1154</v>
      </c>
      <c r="G736" s="59" t="s">
        <v>1154</v>
      </c>
      <c r="H736" s="59"/>
      <c r="I736" s="66" t="s">
        <v>176</v>
      </c>
      <c r="J736" s="67">
        <v>1</v>
      </c>
      <c r="K736" s="59">
        <v>750000000</v>
      </c>
      <c r="L736" s="59" t="s">
        <v>598</v>
      </c>
      <c r="M736" s="66" t="s">
        <v>331</v>
      </c>
      <c r="N736" s="59" t="s">
        <v>760</v>
      </c>
      <c r="O736" s="69"/>
      <c r="P736" s="203" t="s">
        <v>1169</v>
      </c>
      <c r="Q736" s="59" t="s">
        <v>772</v>
      </c>
      <c r="R736" s="70"/>
      <c r="S736" s="73"/>
      <c r="T736" s="73"/>
      <c r="U736" s="73"/>
      <c r="V736" s="69">
        <v>0</v>
      </c>
      <c r="W736" s="69">
        <v>0</v>
      </c>
      <c r="X736" s="70"/>
      <c r="Y736" s="70">
        <v>2016</v>
      </c>
      <c r="Z736" s="175">
        <v>20.21</v>
      </c>
    </row>
    <row r="737" spans="3:26" s="44" customFormat="1" ht="168" customHeight="1" x14ac:dyDescent="0.25">
      <c r="C737" s="119" t="s">
        <v>1170</v>
      </c>
      <c r="D737" s="59" t="s">
        <v>501</v>
      </c>
      <c r="E737" s="240" t="s">
        <v>770</v>
      </c>
      <c r="F737" s="59" t="s">
        <v>1154</v>
      </c>
      <c r="G737" s="59" t="s">
        <v>1154</v>
      </c>
      <c r="H737" s="59"/>
      <c r="I737" s="66" t="s">
        <v>176</v>
      </c>
      <c r="J737" s="67">
        <v>1</v>
      </c>
      <c r="K737" s="59">
        <v>750000000</v>
      </c>
      <c r="L737" s="59" t="s">
        <v>598</v>
      </c>
      <c r="M737" s="66" t="s">
        <v>331</v>
      </c>
      <c r="N737" s="59" t="s">
        <v>760</v>
      </c>
      <c r="O737" s="69"/>
      <c r="P737" s="203" t="s">
        <v>1169</v>
      </c>
      <c r="Q737" s="59" t="s">
        <v>772</v>
      </c>
      <c r="R737" s="70"/>
      <c r="S737" s="73"/>
      <c r="T737" s="73"/>
      <c r="U737" s="73"/>
      <c r="V737" s="69">
        <v>0</v>
      </c>
      <c r="W737" s="69">
        <v>0</v>
      </c>
      <c r="X737" s="70"/>
      <c r="Y737" s="70">
        <v>2016</v>
      </c>
      <c r="Z737" s="175">
        <v>11.14</v>
      </c>
    </row>
    <row r="738" spans="3:26" s="44" customFormat="1" ht="168" customHeight="1" x14ac:dyDescent="0.25">
      <c r="C738" s="119" t="s">
        <v>1718</v>
      </c>
      <c r="D738" s="59" t="s">
        <v>501</v>
      </c>
      <c r="E738" s="240" t="s">
        <v>770</v>
      </c>
      <c r="F738" s="59" t="s">
        <v>1154</v>
      </c>
      <c r="G738" s="59" t="s">
        <v>1154</v>
      </c>
      <c r="H738" s="59"/>
      <c r="I738" s="66" t="s">
        <v>176</v>
      </c>
      <c r="J738" s="67">
        <v>1</v>
      </c>
      <c r="K738" s="59">
        <v>750000000</v>
      </c>
      <c r="L738" s="59" t="s">
        <v>598</v>
      </c>
      <c r="M738" s="66" t="s">
        <v>766</v>
      </c>
      <c r="N738" s="59" t="s">
        <v>760</v>
      </c>
      <c r="O738" s="69"/>
      <c r="P738" s="203" t="s">
        <v>1824</v>
      </c>
      <c r="Q738" s="59" t="s">
        <v>772</v>
      </c>
      <c r="R738" s="70"/>
      <c r="S738" s="73"/>
      <c r="T738" s="73"/>
      <c r="U738" s="73"/>
      <c r="V738" s="69">
        <v>0</v>
      </c>
      <c r="W738" s="69">
        <v>0</v>
      </c>
      <c r="X738" s="70"/>
      <c r="Y738" s="70">
        <v>2016</v>
      </c>
      <c r="Z738" s="175" t="s">
        <v>1739</v>
      </c>
    </row>
    <row r="739" spans="3:26" s="44" customFormat="1" ht="168" customHeight="1" x14ac:dyDescent="0.25">
      <c r="C739" s="119" t="s">
        <v>1823</v>
      </c>
      <c r="D739" s="59" t="s">
        <v>501</v>
      </c>
      <c r="E739" s="240" t="s">
        <v>770</v>
      </c>
      <c r="F739" s="59" t="s">
        <v>1154</v>
      </c>
      <c r="G739" s="59" t="s">
        <v>1154</v>
      </c>
      <c r="H739" s="59"/>
      <c r="I739" s="66" t="s">
        <v>176</v>
      </c>
      <c r="J739" s="67">
        <v>1</v>
      </c>
      <c r="K739" s="59">
        <v>750000000</v>
      </c>
      <c r="L739" s="59" t="s">
        <v>598</v>
      </c>
      <c r="M739" s="66" t="s">
        <v>1796</v>
      </c>
      <c r="N739" s="59" t="s">
        <v>760</v>
      </c>
      <c r="O739" s="69"/>
      <c r="P739" s="203" t="s">
        <v>1822</v>
      </c>
      <c r="Q739" s="59" t="s">
        <v>772</v>
      </c>
      <c r="R739" s="70"/>
      <c r="S739" s="73"/>
      <c r="T739" s="73"/>
      <c r="U739" s="73"/>
      <c r="V739" s="69">
        <v>23375000</v>
      </c>
      <c r="W739" s="69">
        <v>23375000</v>
      </c>
      <c r="X739" s="70"/>
      <c r="Y739" s="203">
        <v>2016</v>
      </c>
      <c r="Z739" s="367"/>
    </row>
    <row r="740" spans="3:26" s="44" customFormat="1" ht="168" customHeight="1" x14ac:dyDescent="0.25">
      <c r="C740" s="119" t="s">
        <v>808</v>
      </c>
      <c r="D740" s="45" t="s">
        <v>172</v>
      </c>
      <c r="E740" s="131" t="s">
        <v>794</v>
      </c>
      <c r="F740" s="45" t="s">
        <v>795</v>
      </c>
      <c r="G740" s="45" t="s">
        <v>795</v>
      </c>
      <c r="H740" s="45" t="s">
        <v>796</v>
      </c>
      <c r="I740" s="101" t="s">
        <v>189</v>
      </c>
      <c r="J740" s="102">
        <v>1</v>
      </c>
      <c r="K740" s="45">
        <v>750000000</v>
      </c>
      <c r="L740" s="52" t="s">
        <v>177</v>
      </c>
      <c r="M740" s="52" t="s">
        <v>509</v>
      </c>
      <c r="N740" s="96" t="s">
        <v>797</v>
      </c>
      <c r="O740" s="45"/>
      <c r="P740" s="65" t="s">
        <v>230</v>
      </c>
      <c r="Q740" s="45" t="s">
        <v>798</v>
      </c>
      <c r="R740" s="45"/>
      <c r="S740" s="45"/>
      <c r="T740" s="45"/>
      <c r="U740" s="50"/>
      <c r="V740" s="50">
        <v>4810895556.4200001</v>
      </c>
      <c r="W740" s="50">
        <f>ROUND(V740*1.12,2)</f>
        <v>5388203023.1899996</v>
      </c>
      <c r="X740" s="45" t="s">
        <v>206</v>
      </c>
      <c r="Y740" s="45">
        <v>2016</v>
      </c>
      <c r="Z740" s="45"/>
    </row>
    <row r="741" spans="3:26" s="44" customFormat="1" ht="168" customHeight="1" x14ac:dyDescent="0.25">
      <c r="C741" s="119" t="s">
        <v>809</v>
      </c>
      <c r="D741" s="45" t="s">
        <v>172</v>
      </c>
      <c r="E741" s="131" t="s">
        <v>794</v>
      </c>
      <c r="F741" s="45" t="s">
        <v>795</v>
      </c>
      <c r="G741" s="45" t="s">
        <v>795</v>
      </c>
      <c r="H741" s="45" t="s">
        <v>799</v>
      </c>
      <c r="I741" s="101" t="s">
        <v>189</v>
      </c>
      <c r="J741" s="102">
        <v>1</v>
      </c>
      <c r="K741" s="45">
        <v>750000000</v>
      </c>
      <c r="L741" s="52" t="s">
        <v>177</v>
      </c>
      <c r="M741" s="52" t="s">
        <v>509</v>
      </c>
      <c r="N741" s="96" t="s">
        <v>800</v>
      </c>
      <c r="O741" s="45"/>
      <c r="P741" s="65" t="s">
        <v>230</v>
      </c>
      <c r="Q741" s="45" t="s">
        <v>798</v>
      </c>
      <c r="R741" s="45"/>
      <c r="S741" s="45"/>
      <c r="T741" s="45"/>
      <c r="U741" s="50"/>
      <c r="V741" s="50">
        <v>2690473731.6900001</v>
      </c>
      <c r="W741" s="50">
        <f>ROUND(V741*1.12,2)</f>
        <v>3013330579.4899998</v>
      </c>
      <c r="X741" s="45" t="s">
        <v>206</v>
      </c>
      <c r="Y741" s="45">
        <v>2016</v>
      </c>
      <c r="Z741" s="45"/>
    </row>
    <row r="742" spans="3:26" s="44" customFormat="1" ht="168" customHeight="1" x14ac:dyDescent="0.25">
      <c r="C742" s="119" t="s">
        <v>810</v>
      </c>
      <c r="D742" s="45" t="s">
        <v>247</v>
      </c>
      <c r="E742" s="176" t="s">
        <v>801</v>
      </c>
      <c r="F742" s="177" t="s">
        <v>802</v>
      </c>
      <c r="G742" s="130" t="s">
        <v>802</v>
      </c>
      <c r="H742" s="178" t="s">
        <v>803</v>
      </c>
      <c r="I742" s="101" t="s">
        <v>201</v>
      </c>
      <c r="J742" s="102">
        <v>1</v>
      </c>
      <c r="K742" s="45">
        <v>750000000</v>
      </c>
      <c r="L742" s="52" t="s">
        <v>252</v>
      </c>
      <c r="M742" s="52" t="s">
        <v>643</v>
      </c>
      <c r="N742" s="53" t="s">
        <v>232</v>
      </c>
      <c r="O742" s="45"/>
      <c r="P742" s="65" t="s">
        <v>804</v>
      </c>
      <c r="Q742" s="45" t="s">
        <v>805</v>
      </c>
      <c r="R742" s="45"/>
      <c r="S742" s="45"/>
      <c r="T742" s="45"/>
      <c r="U742" s="50"/>
      <c r="V742" s="50">
        <v>1845000</v>
      </c>
      <c r="W742" s="50">
        <v>2066400</v>
      </c>
      <c r="X742" s="45"/>
      <c r="Y742" s="45">
        <v>2016</v>
      </c>
      <c r="Z742" s="45"/>
    </row>
    <row r="743" spans="3:26" s="44" customFormat="1" ht="168" customHeight="1" x14ac:dyDescent="0.25">
      <c r="C743" s="119" t="s">
        <v>811</v>
      </c>
      <c r="D743" s="45" t="s">
        <v>247</v>
      </c>
      <c r="E743" s="177" t="s">
        <v>801</v>
      </c>
      <c r="F743" s="177" t="s">
        <v>802</v>
      </c>
      <c r="G743" s="45" t="s">
        <v>802</v>
      </c>
      <c r="H743" s="45" t="s">
        <v>806</v>
      </c>
      <c r="I743" s="45" t="s">
        <v>201</v>
      </c>
      <c r="J743" s="102">
        <v>1</v>
      </c>
      <c r="K743" s="45">
        <v>750000000</v>
      </c>
      <c r="L743" s="52" t="s">
        <v>252</v>
      </c>
      <c r="M743" s="52" t="s">
        <v>628</v>
      </c>
      <c r="N743" s="53" t="s">
        <v>221</v>
      </c>
      <c r="O743" s="45"/>
      <c r="P743" s="65" t="s">
        <v>807</v>
      </c>
      <c r="Q743" s="45" t="s">
        <v>805</v>
      </c>
      <c r="R743" s="45"/>
      <c r="S743" s="45"/>
      <c r="T743" s="45"/>
      <c r="U743" s="50"/>
      <c r="V743" s="50">
        <v>0</v>
      </c>
      <c r="W743" s="50">
        <v>0</v>
      </c>
      <c r="X743" s="45"/>
      <c r="Y743" s="45">
        <v>2016</v>
      </c>
      <c r="Z743" s="45">
        <v>11</v>
      </c>
    </row>
    <row r="744" spans="3:26" s="44" customFormat="1" ht="168" customHeight="1" x14ac:dyDescent="0.25">
      <c r="C744" s="119" t="s">
        <v>2149</v>
      </c>
      <c r="D744" s="45" t="s">
        <v>247</v>
      </c>
      <c r="E744" s="177" t="s">
        <v>801</v>
      </c>
      <c r="F744" s="177" t="s">
        <v>802</v>
      </c>
      <c r="G744" s="45" t="s">
        <v>802</v>
      </c>
      <c r="H744" s="45" t="s">
        <v>806</v>
      </c>
      <c r="I744" s="45" t="s">
        <v>201</v>
      </c>
      <c r="J744" s="102">
        <v>1</v>
      </c>
      <c r="K744" s="45">
        <v>750000000</v>
      </c>
      <c r="L744" s="52" t="s">
        <v>252</v>
      </c>
      <c r="M744" s="52" t="s">
        <v>2169</v>
      </c>
      <c r="N744" s="53" t="s">
        <v>221</v>
      </c>
      <c r="O744" s="45"/>
      <c r="P744" s="65" t="s">
        <v>807</v>
      </c>
      <c r="Q744" s="45" t="s">
        <v>805</v>
      </c>
      <c r="R744" s="45"/>
      <c r="S744" s="45"/>
      <c r="T744" s="45"/>
      <c r="U744" s="50"/>
      <c r="V744" s="50">
        <v>0</v>
      </c>
      <c r="W744" s="50">
        <v>0</v>
      </c>
      <c r="X744" s="45"/>
      <c r="Y744" s="45">
        <v>2016</v>
      </c>
      <c r="Z744" s="45" t="s">
        <v>1171</v>
      </c>
    </row>
    <row r="745" spans="3:26" s="44" customFormat="1" ht="168" customHeight="1" x14ac:dyDescent="0.25">
      <c r="C745" s="119" t="s">
        <v>2171</v>
      </c>
      <c r="D745" s="45" t="s">
        <v>247</v>
      </c>
      <c r="E745" s="177" t="s">
        <v>801</v>
      </c>
      <c r="F745" s="177" t="s">
        <v>802</v>
      </c>
      <c r="G745" s="45" t="s">
        <v>802</v>
      </c>
      <c r="H745" s="45" t="s">
        <v>806</v>
      </c>
      <c r="I745" s="45" t="s">
        <v>201</v>
      </c>
      <c r="J745" s="102">
        <v>1</v>
      </c>
      <c r="K745" s="45">
        <v>750000000</v>
      </c>
      <c r="L745" s="52" t="s">
        <v>252</v>
      </c>
      <c r="M745" s="52" t="s">
        <v>1842</v>
      </c>
      <c r="N745" s="53" t="s">
        <v>221</v>
      </c>
      <c r="O745" s="45"/>
      <c r="P745" s="65" t="s">
        <v>2170</v>
      </c>
      <c r="Q745" s="45" t="s">
        <v>805</v>
      </c>
      <c r="R745" s="45"/>
      <c r="S745" s="45"/>
      <c r="T745" s="45"/>
      <c r="U745" s="50"/>
      <c r="V745" s="50">
        <v>5048500</v>
      </c>
      <c r="W745" s="50">
        <f>V745*1.12</f>
        <v>5654320.0000000009</v>
      </c>
      <c r="X745" s="45"/>
      <c r="Y745" s="45">
        <v>2016</v>
      </c>
      <c r="Z745" s="45"/>
    </row>
    <row r="746" spans="3:26" s="44" customFormat="1" ht="168" customHeight="1" x14ac:dyDescent="0.25">
      <c r="C746" s="119" t="s">
        <v>901</v>
      </c>
      <c r="D746" s="203" t="s">
        <v>172</v>
      </c>
      <c r="E746" s="203" t="s">
        <v>902</v>
      </c>
      <c r="F746" s="203" t="s">
        <v>903</v>
      </c>
      <c r="G746" s="203" t="s">
        <v>903</v>
      </c>
      <c r="H746" s="203" t="s">
        <v>904</v>
      </c>
      <c r="I746" s="203" t="s">
        <v>201</v>
      </c>
      <c r="J746" s="204">
        <v>1</v>
      </c>
      <c r="K746" s="203">
        <v>750000000</v>
      </c>
      <c r="L746" s="203" t="s">
        <v>339</v>
      </c>
      <c r="M746" s="207" t="s">
        <v>642</v>
      </c>
      <c r="N746" s="203" t="s">
        <v>339</v>
      </c>
      <c r="O746" s="203"/>
      <c r="P746" s="203" t="s">
        <v>766</v>
      </c>
      <c r="Q746" s="203" t="s">
        <v>342</v>
      </c>
      <c r="R746" s="203"/>
      <c r="S746" s="203"/>
      <c r="T746" s="203"/>
      <c r="U746" s="203"/>
      <c r="V746" s="205">
        <v>2229491.9700000002</v>
      </c>
      <c r="W746" s="205">
        <f t="shared" ref="W746" si="38">V746*1.12</f>
        <v>2497031.0064000003</v>
      </c>
      <c r="X746" s="203"/>
      <c r="Y746" s="203">
        <v>2016</v>
      </c>
      <c r="Z746" s="206"/>
    </row>
    <row r="747" spans="3:26" s="44" customFormat="1" ht="168" customHeight="1" x14ac:dyDescent="0.25">
      <c r="C747" s="119" t="s">
        <v>911</v>
      </c>
      <c r="D747" s="59" t="s">
        <v>501</v>
      </c>
      <c r="E747" s="163" t="s">
        <v>907</v>
      </c>
      <c r="F747" s="156" t="s">
        <v>908</v>
      </c>
      <c r="G747" s="156" t="s">
        <v>908</v>
      </c>
      <c r="H747" s="156" t="s">
        <v>909</v>
      </c>
      <c r="I747" s="59" t="s">
        <v>189</v>
      </c>
      <c r="J747" s="67">
        <v>1</v>
      </c>
      <c r="K747" s="59">
        <v>750000000</v>
      </c>
      <c r="L747" s="59" t="s">
        <v>506</v>
      </c>
      <c r="M747" s="66" t="s">
        <v>313</v>
      </c>
      <c r="N747" s="160" t="s">
        <v>330</v>
      </c>
      <c r="O747" s="69"/>
      <c r="P747" s="69" t="s">
        <v>910</v>
      </c>
      <c r="Q747" s="67" t="s">
        <v>528</v>
      </c>
      <c r="R747" s="70"/>
      <c r="S747" s="73"/>
      <c r="T747" s="73"/>
      <c r="U747" s="73"/>
      <c r="V747" s="73">
        <v>4227386</v>
      </c>
      <c r="W747" s="73">
        <v>4227386</v>
      </c>
      <c r="X747" s="70"/>
      <c r="Y747" s="70">
        <v>2016</v>
      </c>
      <c r="Z747" s="59"/>
    </row>
    <row r="748" spans="3:26" s="44" customFormat="1" ht="168" customHeight="1" x14ac:dyDescent="0.25">
      <c r="C748" s="119" t="s">
        <v>1616</v>
      </c>
      <c r="D748" s="59" t="s">
        <v>501</v>
      </c>
      <c r="E748" s="155" t="s">
        <v>1605</v>
      </c>
      <c r="F748" s="155" t="s">
        <v>1606</v>
      </c>
      <c r="G748" s="155" t="s">
        <v>1606</v>
      </c>
      <c r="H748" s="156" t="s">
        <v>1607</v>
      </c>
      <c r="I748" s="59" t="s">
        <v>189</v>
      </c>
      <c r="J748" s="67">
        <v>1</v>
      </c>
      <c r="K748" s="59">
        <v>750000000</v>
      </c>
      <c r="L748" s="59" t="s">
        <v>506</v>
      </c>
      <c r="M748" s="66" t="s">
        <v>642</v>
      </c>
      <c r="N748" s="160" t="s">
        <v>330</v>
      </c>
      <c r="O748" s="69"/>
      <c r="P748" s="69" t="s">
        <v>910</v>
      </c>
      <c r="Q748" s="67" t="s">
        <v>528</v>
      </c>
      <c r="R748" s="70"/>
      <c r="S748" s="73"/>
      <c r="T748" s="73"/>
      <c r="U748" s="73"/>
      <c r="V748" s="73">
        <v>0</v>
      </c>
      <c r="W748" s="73">
        <v>0</v>
      </c>
      <c r="X748" s="70"/>
      <c r="Y748" s="70">
        <v>2016</v>
      </c>
      <c r="Z748" s="59" t="s">
        <v>1739</v>
      </c>
    </row>
    <row r="749" spans="3:26" s="44" customFormat="1" ht="168" customHeight="1" x14ac:dyDescent="0.25">
      <c r="C749" s="119" t="s">
        <v>1741</v>
      </c>
      <c r="D749" s="59" t="s">
        <v>501</v>
      </c>
      <c r="E749" s="155" t="s">
        <v>1605</v>
      </c>
      <c r="F749" s="155" t="s">
        <v>1606</v>
      </c>
      <c r="G749" s="155" t="s">
        <v>1606</v>
      </c>
      <c r="H749" s="156" t="s">
        <v>1607</v>
      </c>
      <c r="I749" s="59" t="s">
        <v>189</v>
      </c>
      <c r="J749" s="67">
        <v>1</v>
      </c>
      <c r="K749" s="59">
        <v>750000000</v>
      </c>
      <c r="L749" s="59" t="s">
        <v>506</v>
      </c>
      <c r="M749" s="66" t="s">
        <v>677</v>
      </c>
      <c r="N749" s="160" t="s">
        <v>330</v>
      </c>
      <c r="O749" s="69"/>
      <c r="P749" s="69" t="s">
        <v>1740</v>
      </c>
      <c r="Q749" s="67" t="s">
        <v>528</v>
      </c>
      <c r="R749" s="59"/>
      <c r="S749" s="73"/>
      <c r="T749" s="73"/>
      <c r="U749" s="73"/>
      <c r="V749" s="73">
        <v>5000755</v>
      </c>
      <c r="W749" s="73">
        <v>5000755</v>
      </c>
      <c r="X749" s="59"/>
      <c r="Y749" s="59">
        <v>2016</v>
      </c>
      <c r="Z749" s="59"/>
    </row>
    <row r="750" spans="3:26" s="44" customFormat="1" ht="168" customHeight="1" x14ac:dyDescent="0.25">
      <c r="C750" s="119" t="s">
        <v>1617</v>
      </c>
      <c r="D750" s="190" t="s">
        <v>501</v>
      </c>
      <c r="E750" s="255" t="s">
        <v>671</v>
      </c>
      <c r="F750" s="255" t="s">
        <v>672</v>
      </c>
      <c r="G750" s="255" t="s">
        <v>673</v>
      </c>
      <c r="H750" s="190" t="s">
        <v>1608</v>
      </c>
      <c r="I750" s="190" t="s">
        <v>189</v>
      </c>
      <c r="J750" s="194">
        <v>1</v>
      </c>
      <c r="K750" s="190">
        <v>750000000</v>
      </c>
      <c r="L750" s="190" t="s">
        <v>506</v>
      </c>
      <c r="M750" s="256" t="s">
        <v>1183</v>
      </c>
      <c r="N750" s="205" t="s">
        <v>330</v>
      </c>
      <c r="O750" s="205"/>
      <c r="P750" s="205" t="s">
        <v>917</v>
      </c>
      <c r="Q750" s="190" t="s">
        <v>1609</v>
      </c>
      <c r="R750" s="190"/>
      <c r="S750" s="241"/>
      <c r="T750" s="241"/>
      <c r="U750" s="257"/>
      <c r="V750" s="241">
        <v>0</v>
      </c>
      <c r="W750" s="241">
        <v>0</v>
      </c>
      <c r="X750" s="190"/>
      <c r="Y750" s="258">
        <v>2016</v>
      </c>
      <c r="Z750" s="190">
        <v>11</v>
      </c>
    </row>
    <row r="751" spans="3:26" s="44" customFormat="1" ht="168" customHeight="1" x14ac:dyDescent="0.25">
      <c r="C751" s="119" t="s">
        <v>2150</v>
      </c>
      <c r="D751" s="190" t="s">
        <v>501</v>
      </c>
      <c r="E751" s="255" t="s">
        <v>671</v>
      </c>
      <c r="F751" s="255" t="s">
        <v>672</v>
      </c>
      <c r="G751" s="255" t="s">
        <v>673</v>
      </c>
      <c r="H751" s="190" t="s">
        <v>1608</v>
      </c>
      <c r="I751" s="190" t="s">
        <v>189</v>
      </c>
      <c r="J751" s="194">
        <v>1</v>
      </c>
      <c r="K751" s="190">
        <v>750000000</v>
      </c>
      <c r="L751" s="190" t="s">
        <v>506</v>
      </c>
      <c r="M751" s="256" t="s">
        <v>1920</v>
      </c>
      <c r="N751" s="205" t="s">
        <v>330</v>
      </c>
      <c r="O751" s="205"/>
      <c r="P751" s="205" t="s">
        <v>917</v>
      </c>
      <c r="Q751" s="190" t="s">
        <v>1609</v>
      </c>
      <c r="R751" s="190"/>
      <c r="S751" s="241"/>
      <c r="T751" s="241"/>
      <c r="U751" s="257"/>
      <c r="V751" s="241">
        <v>0</v>
      </c>
      <c r="W751" s="241">
        <v>0</v>
      </c>
      <c r="X751" s="190"/>
      <c r="Y751" s="258">
        <v>2016</v>
      </c>
      <c r="Z751" s="190" t="s">
        <v>900</v>
      </c>
    </row>
    <row r="752" spans="3:26" s="44" customFormat="1" ht="168" customHeight="1" x14ac:dyDescent="0.25">
      <c r="C752" s="119" t="s">
        <v>1618</v>
      </c>
      <c r="D752" s="190" t="s">
        <v>501</v>
      </c>
      <c r="E752" s="227" t="s">
        <v>1610</v>
      </c>
      <c r="F752" s="190" t="s">
        <v>1611</v>
      </c>
      <c r="G752" s="190" t="s">
        <v>1612</v>
      </c>
      <c r="H752" s="190" t="s">
        <v>1613</v>
      </c>
      <c r="I752" s="190" t="s">
        <v>201</v>
      </c>
      <c r="J752" s="194">
        <v>0.9</v>
      </c>
      <c r="K752" s="190">
        <v>750000000</v>
      </c>
      <c r="L752" s="190" t="s">
        <v>506</v>
      </c>
      <c r="M752" s="256" t="s">
        <v>1184</v>
      </c>
      <c r="N752" s="227" t="s">
        <v>508</v>
      </c>
      <c r="O752" s="205"/>
      <c r="P752" s="205" t="s">
        <v>396</v>
      </c>
      <c r="Q752" s="190" t="s">
        <v>1614</v>
      </c>
      <c r="R752" s="190"/>
      <c r="S752" s="241"/>
      <c r="T752" s="241"/>
      <c r="U752" s="241"/>
      <c r="V752" s="241">
        <v>0</v>
      </c>
      <c r="W752" s="259">
        <v>0</v>
      </c>
      <c r="X752" s="258"/>
      <c r="Y752" s="258">
        <v>2016</v>
      </c>
      <c r="Z752" s="190">
        <v>11</v>
      </c>
    </row>
    <row r="753" spans="3:26" s="44" customFormat="1" ht="168" customHeight="1" x14ac:dyDescent="0.25">
      <c r="C753" s="119" t="s">
        <v>2151</v>
      </c>
      <c r="D753" s="190" t="s">
        <v>501</v>
      </c>
      <c r="E753" s="227" t="s">
        <v>1610</v>
      </c>
      <c r="F753" s="190" t="s">
        <v>1611</v>
      </c>
      <c r="G753" s="190" t="s">
        <v>1612</v>
      </c>
      <c r="H753" s="190" t="s">
        <v>1613</v>
      </c>
      <c r="I753" s="190" t="s">
        <v>201</v>
      </c>
      <c r="J753" s="194">
        <v>0.9</v>
      </c>
      <c r="K753" s="190">
        <v>750000000</v>
      </c>
      <c r="L753" s="190" t="s">
        <v>506</v>
      </c>
      <c r="M753" s="256" t="s">
        <v>1921</v>
      </c>
      <c r="N753" s="227" t="s">
        <v>508</v>
      </c>
      <c r="O753" s="205"/>
      <c r="P753" s="205" t="s">
        <v>396</v>
      </c>
      <c r="Q753" s="190" t="s">
        <v>1614</v>
      </c>
      <c r="R753" s="190"/>
      <c r="S753" s="241"/>
      <c r="T753" s="241"/>
      <c r="U753" s="241"/>
      <c r="V753" s="241">
        <v>0</v>
      </c>
      <c r="W753" s="259">
        <v>0</v>
      </c>
      <c r="X753" s="258"/>
      <c r="Y753" s="258">
        <v>2016</v>
      </c>
      <c r="Z753" s="258" t="s">
        <v>2464</v>
      </c>
    </row>
    <row r="754" spans="3:26" s="44" customFormat="1" ht="168" customHeight="1" x14ac:dyDescent="0.2">
      <c r="C754" s="119" t="s">
        <v>2469</v>
      </c>
      <c r="D754" s="190" t="s">
        <v>501</v>
      </c>
      <c r="E754" s="227" t="s">
        <v>2465</v>
      </c>
      <c r="F754" s="190" t="s">
        <v>2466</v>
      </c>
      <c r="G754" s="190" t="s">
        <v>2466</v>
      </c>
      <c r="H754" s="190" t="s">
        <v>2467</v>
      </c>
      <c r="I754" s="190" t="s">
        <v>189</v>
      </c>
      <c r="J754" s="194">
        <v>0.9</v>
      </c>
      <c r="K754" s="190">
        <v>750000000</v>
      </c>
      <c r="L754" s="190" t="s">
        <v>506</v>
      </c>
      <c r="M754" s="256" t="s">
        <v>1921</v>
      </c>
      <c r="N754" s="227" t="s">
        <v>508</v>
      </c>
      <c r="O754" s="205"/>
      <c r="P754" s="205" t="s">
        <v>396</v>
      </c>
      <c r="Q754" s="59" t="s">
        <v>2468</v>
      </c>
      <c r="R754" s="190"/>
      <c r="S754" s="241"/>
      <c r="T754" s="241"/>
      <c r="U754" s="241"/>
      <c r="V754" s="241">
        <v>816071.42857142852</v>
      </c>
      <c r="W754" s="259">
        <v>914000</v>
      </c>
      <c r="X754" s="258"/>
      <c r="Y754" s="258">
        <v>2016</v>
      </c>
      <c r="Z754" s="406"/>
    </row>
    <row r="755" spans="3:26" s="44" customFormat="1" ht="168" customHeight="1" x14ac:dyDescent="0.25">
      <c r="C755" s="119" t="s">
        <v>1619</v>
      </c>
      <c r="D755" s="59" t="s">
        <v>501</v>
      </c>
      <c r="E755" s="227" t="s">
        <v>1610</v>
      </c>
      <c r="F755" s="190" t="s">
        <v>1612</v>
      </c>
      <c r="G755" s="190" t="s">
        <v>1612</v>
      </c>
      <c r="H755" s="59" t="s">
        <v>1615</v>
      </c>
      <c r="I755" s="59" t="s">
        <v>201</v>
      </c>
      <c r="J755" s="67">
        <v>0.9</v>
      </c>
      <c r="K755" s="59">
        <v>750000000</v>
      </c>
      <c r="L755" s="59" t="s">
        <v>506</v>
      </c>
      <c r="M755" s="66" t="s">
        <v>835</v>
      </c>
      <c r="N755" s="68" t="s">
        <v>508</v>
      </c>
      <c r="O755" s="69"/>
      <c r="P755" s="69" t="s">
        <v>946</v>
      </c>
      <c r="Q755" s="59" t="s">
        <v>1614</v>
      </c>
      <c r="R755" s="59"/>
      <c r="S755" s="73"/>
      <c r="T755" s="73"/>
      <c r="U755" s="73"/>
      <c r="V755" s="73">
        <v>0</v>
      </c>
      <c r="W755" s="73">
        <v>0</v>
      </c>
      <c r="X755" s="59"/>
      <c r="Y755" s="70">
        <v>2016</v>
      </c>
      <c r="Z755" s="59" t="s">
        <v>1673</v>
      </c>
    </row>
    <row r="756" spans="3:26" s="44" customFormat="1" ht="168" customHeight="1" x14ac:dyDescent="0.25">
      <c r="C756" s="90" t="s">
        <v>1674</v>
      </c>
      <c r="D756" s="59" t="s">
        <v>501</v>
      </c>
      <c r="E756" s="227" t="s">
        <v>1610</v>
      </c>
      <c r="F756" s="190" t="s">
        <v>1612</v>
      </c>
      <c r="G756" s="190" t="s">
        <v>1612</v>
      </c>
      <c r="H756" s="59" t="s">
        <v>1615</v>
      </c>
      <c r="I756" s="59" t="s">
        <v>189</v>
      </c>
      <c r="J756" s="67">
        <v>0.9</v>
      </c>
      <c r="K756" s="59">
        <v>750000000</v>
      </c>
      <c r="L756" s="59" t="s">
        <v>506</v>
      </c>
      <c r="M756" s="66" t="s">
        <v>835</v>
      </c>
      <c r="N756" s="68" t="s">
        <v>508</v>
      </c>
      <c r="O756" s="69"/>
      <c r="P756" s="69" t="s">
        <v>946</v>
      </c>
      <c r="Q756" s="59" t="s">
        <v>1614</v>
      </c>
      <c r="R756" s="59"/>
      <c r="S756" s="73"/>
      <c r="T756" s="73"/>
      <c r="U756" s="73"/>
      <c r="V756" s="73">
        <v>0</v>
      </c>
      <c r="W756" s="73">
        <v>0</v>
      </c>
      <c r="X756" s="59"/>
      <c r="Y756" s="70">
        <v>2016</v>
      </c>
      <c r="Z756" s="59">
        <v>11</v>
      </c>
    </row>
    <row r="757" spans="3:26" s="44" customFormat="1" ht="168" customHeight="1" x14ac:dyDescent="0.25">
      <c r="C757" s="90" t="s">
        <v>2152</v>
      </c>
      <c r="D757" s="59" t="s">
        <v>501</v>
      </c>
      <c r="E757" s="227" t="s">
        <v>1610</v>
      </c>
      <c r="F757" s="190" t="s">
        <v>1612</v>
      </c>
      <c r="G757" s="190" t="s">
        <v>1612</v>
      </c>
      <c r="H757" s="59" t="s">
        <v>1615</v>
      </c>
      <c r="I757" s="59" t="s">
        <v>189</v>
      </c>
      <c r="J757" s="67">
        <v>0.9</v>
      </c>
      <c r="K757" s="59">
        <v>750000000</v>
      </c>
      <c r="L757" s="59" t="s">
        <v>506</v>
      </c>
      <c r="M757" s="66" t="s">
        <v>1842</v>
      </c>
      <c r="N757" s="68" t="s">
        <v>508</v>
      </c>
      <c r="O757" s="69"/>
      <c r="P757" s="69" t="s">
        <v>946</v>
      </c>
      <c r="Q757" s="59" t="s">
        <v>1614</v>
      </c>
      <c r="R757" s="59"/>
      <c r="S757" s="73"/>
      <c r="T757" s="73"/>
      <c r="U757" s="73"/>
      <c r="V757" s="73">
        <v>1606250</v>
      </c>
      <c r="W757" s="73">
        <v>1799000</v>
      </c>
      <c r="X757" s="59"/>
      <c r="Y757" s="70">
        <v>2016</v>
      </c>
      <c r="Z757" s="59"/>
    </row>
    <row r="758" spans="3:26" s="44" customFormat="1" ht="168" customHeight="1" x14ac:dyDescent="0.25">
      <c r="C758" s="90" t="s">
        <v>1698</v>
      </c>
      <c r="D758" s="59" t="s">
        <v>501</v>
      </c>
      <c r="E758" s="59" t="s">
        <v>1694</v>
      </c>
      <c r="F758" s="59" t="s">
        <v>1695</v>
      </c>
      <c r="G758" s="59" t="s">
        <v>1696</v>
      </c>
      <c r="H758" s="59" t="s">
        <v>1697</v>
      </c>
      <c r="I758" s="59" t="s">
        <v>189</v>
      </c>
      <c r="J758" s="67">
        <v>0.9</v>
      </c>
      <c r="K758" s="59">
        <v>750000000</v>
      </c>
      <c r="L758" s="59" t="s">
        <v>506</v>
      </c>
      <c r="M758" s="66" t="s">
        <v>458</v>
      </c>
      <c r="N758" s="68" t="s">
        <v>508</v>
      </c>
      <c r="O758" s="69"/>
      <c r="P758" s="69" t="s">
        <v>458</v>
      </c>
      <c r="Q758" s="59" t="s">
        <v>528</v>
      </c>
      <c r="R758" s="59"/>
      <c r="S758" s="73"/>
      <c r="T758" s="73"/>
      <c r="U758" s="73"/>
      <c r="V758" s="73">
        <v>1250000</v>
      </c>
      <c r="W758" s="73">
        <v>1400000</v>
      </c>
      <c r="X758" s="59"/>
      <c r="Y758" s="70">
        <v>2016</v>
      </c>
      <c r="Z758" s="59"/>
    </row>
    <row r="759" spans="3:26" s="44" customFormat="1" ht="168" customHeight="1" x14ac:dyDescent="0.25">
      <c r="C759" s="90" t="s">
        <v>2167</v>
      </c>
      <c r="D759" s="190" t="s">
        <v>172</v>
      </c>
      <c r="E759" s="195" t="s">
        <v>186</v>
      </c>
      <c r="F759" s="192" t="s">
        <v>187</v>
      </c>
      <c r="G759" s="192" t="s">
        <v>187</v>
      </c>
      <c r="H759" s="192" t="s">
        <v>2164</v>
      </c>
      <c r="I759" s="195" t="s">
        <v>189</v>
      </c>
      <c r="J759" s="341">
        <v>0.8</v>
      </c>
      <c r="K759" s="90">
        <v>750000000</v>
      </c>
      <c r="L759" s="52" t="s">
        <v>177</v>
      </c>
      <c r="M759" s="90" t="s">
        <v>2159</v>
      </c>
      <c r="N759" s="90" t="s">
        <v>2160</v>
      </c>
      <c r="O759" s="195"/>
      <c r="P759" s="90" t="s">
        <v>2161</v>
      </c>
      <c r="Q759" s="67" t="s">
        <v>2165</v>
      </c>
      <c r="R759" s="195"/>
      <c r="S759" s="195"/>
      <c r="T759" s="195"/>
      <c r="U759" s="195"/>
      <c r="V759" s="322">
        <v>0</v>
      </c>
      <c r="W759" s="223">
        <f>V759*1.12</f>
        <v>0</v>
      </c>
      <c r="X759" s="195"/>
      <c r="Y759" s="90">
        <v>2016</v>
      </c>
      <c r="Z759" s="195">
        <v>7.11</v>
      </c>
    </row>
    <row r="760" spans="3:26" s="44" customFormat="1" ht="168" customHeight="1" x14ac:dyDescent="0.25">
      <c r="C760" s="90" t="s">
        <v>2336</v>
      </c>
      <c r="D760" s="190" t="s">
        <v>172</v>
      </c>
      <c r="E760" s="195" t="s">
        <v>186</v>
      </c>
      <c r="F760" s="192" t="s">
        <v>187</v>
      </c>
      <c r="G760" s="192" t="s">
        <v>187</v>
      </c>
      <c r="H760" s="192" t="s">
        <v>2164</v>
      </c>
      <c r="I760" s="195" t="s">
        <v>201</v>
      </c>
      <c r="J760" s="341">
        <v>0.8</v>
      </c>
      <c r="K760" s="90">
        <v>750000000</v>
      </c>
      <c r="L760" s="52" t="s">
        <v>177</v>
      </c>
      <c r="M760" s="90" t="s">
        <v>2335</v>
      </c>
      <c r="N760" s="90" t="s">
        <v>2160</v>
      </c>
      <c r="O760" s="195"/>
      <c r="P760" s="90" t="s">
        <v>2161</v>
      </c>
      <c r="Q760" s="67" t="s">
        <v>2165</v>
      </c>
      <c r="R760" s="195"/>
      <c r="S760" s="195"/>
      <c r="T760" s="195"/>
      <c r="U760" s="195"/>
      <c r="V760" s="322">
        <v>0</v>
      </c>
      <c r="W760" s="223">
        <f>V760*1.12</f>
        <v>0</v>
      </c>
      <c r="X760" s="195"/>
      <c r="Y760" s="90">
        <v>2016</v>
      </c>
      <c r="Z760" s="195" t="s">
        <v>829</v>
      </c>
    </row>
    <row r="761" spans="3:26" s="44" customFormat="1" ht="168" customHeight="1" x14ac:dyDescent="0.25">
      <c r="C761" s="90" t="s">
        <v>2427</v>
      </c>
      <c r="D761" s="190" t="s">
        <v>172</v>
      </c>
      <c r="E761" s="195" t="s">
        <v>186</v>
      </c>
      <c r="F761" s="192" t="s">
        <v>187</v>
      </c>
      <c r="G761" s="192" t="s">
        <v>187</v>
      </c>
      <c r="H761" s="192" t="s">
        <v>2164</v>
      </c>
      <c r="I761" s="90" t="s">
        <v>189</v>
      </c>
      <c r="J761" s="341">
        <v>0.8</v>
      </c>
      <c r="K761" s="90">
        <v>750000000</v>
      </c>
      <c r="L761" s="52" t="s">
        <v>177</v>
      </c>
      <c r="M761" s="90" t="s">
        <v>2425</v>
      </c>
      <c r="N761" s="90" t="s">
        <v>2160</v>
      </c>
      <c r="O761" s="195"/>
      <c r="P761" s="90" t="s">
        <v>2426</v>
      </c>
      <c r="Q761" s="67" t="s">
        <v>2165</v>
      </c>
      <c r="R761" s="195"/>
      <c r="S761" s="195"/>
      <c r="T761" s="195"/>
      <c r="U761" s="195"/>
      <c r="V761" s="322">
        <v>1000000</v>
      </c>
      <c r="W761" s="223">
        <f>V761*1.12</f>
        <v>1120000</v>
      </c>
      <c r="X761" s="195"/>
      <c r="Y761" s="90">
        <v>2016</v>
      </c>
      <c r="Z761" s="195"/>
    </row>
    <row r="762" spans="3:26" s="44" customFormat="1" ht="168" customHeight="1" x14ac:dyDescent="0.25">
      <c r="C762" s="90" t="s">
        <v>2168</v>
      </c>
      <c r="D762" s="190" t="s">
        <v>172</v>
      </c>
      <c r="E762" s="195" t="s">
        <v>186</v>
      </c>
      <c r="F762" s="192" t="s">
        <v>187</v>
      </c>
      <c r="G762" s="192" t="s">
        <v>187</v>
      </c>
      <c r="H762" s="192" t="s">
        <v>2166</v>
      </c>
      <c r="I762" s="90" t="s">
        <v>176</v>
      </c>
      <c r="J762" s="341">
        <v>0.8</v>
      </c>
      <c r="K762" s="90">
        <v>750000000</v>
      </c>
      <c r="L762" s="52" t="s">
        <v>177</v>
      </c>
      <c r="M762" s="90" t="s">
        <v>2159</v>
      </c>
      <c r="N762" s="90" t="s">
        <v>2160</v>
      </c>
      <c r="O762" s="195"/>
      <c r="P762" s="90" t="s">
        <v>2161</v>
      </c>
      <c r="Q762" s="67" t="s">
        <v>2165</v>
      </c>
      <c r="R762" s="195"/>
      <c r="S762" s="195"/>
      <c r="T762" s="195"/>
      <c r="U762" s="195"/>
      <c r="V762" s="322">
        <v>0</v>
      </c>
      <c r="W762" s="223">
        <f>V762*1.12</f>
        <v>0</v>
      </c>
      <c r="X762" s="195"/>
      <c r="Y762" s="90">
        <v>2016</v>
      </c>
      <c r="Z762" s="195">
        <v>7.11</v>
      </c>
    </row>
    <row r="763" spans="3:26" s="44" customFormat="1" ht="168" customHeight="1" x14ac:dyDescent="0.25">
      <c r="C763" s="90" t="s">
        <v>2338</v>
      </c>
      <c r="D763" s="190" t="s">
        <v>172</v>
      </c>
      <c r="E763" s="195" t="s">
        <v>186</v>
      </c>
      <c r="F763" s="192" t="s">
        <v>187</v>
      </c>
      <c r="G763" s="192" t="s">
        <v>187</v>
      </c>
      <c r="H763" s="192" t="s">
        <v>2166</v>
      </c>
      <c r="I763" s="90" t="s">
        <v>201</v>
      </c>
      <c r="J763" s="341">
        <v>0.8</v>
      </c>
      <c r="K763" s="90">
        <v>750000000</v>
      </c>
      <c r="L763" s="52" t="s">
        <v>177</v>
      </c>
      <c r="M763" s="90" t="s">
        <v>2159</v>
      </c>
      <c r="N763" s="90" t="s">
        <v>221</v>
      </c>
      <c r="O763" s="195"/>
      <c r="P763" s="90" t="s">
        <v>2161</v>
      </c>
      <c r="Q763" s="67" t="s">
        <v>2165</v>
      </c>
      <c r="R763" s="195"/>
      <c r="S763" s="195"/>
      <c r="T763" s="195"/>
      <c r="U763" s="195"/>
      <c r="V763" s="322">
        <v>0</v>
      </c>
      <c r="W763" s="223">
        <v>0</v>
      </c>
      <c r="X763" s="195"/>
      <c r="Y763" s="90">
        <v>2016</v>
      </c>
      <c r="Z763" s="195" t="s">
        <v>1079</v>
      </c>
    </row>
    <row r="764" spans="3:26" s="44" customFormat="1" ht="168" customHeight="1" x14ac:dyDescent="0.25">
      <c r="C764" s="90" t="s">
        <v>2438</v>
      </c>
      <c r="D764" s="190" t="s">
        <v>172</v>
      </c>
      <c r="E764" s="195" t="s">
        <v>186</v>
      </c>
      <c r="F764" s="192" t="s">
        <v>187</v>
      </c>
      <c r="G764" s="192" t="s">
        <v>187</v>
      </c>
      <c r="H764" s="192" t="s">
        <v>2166</v>
      </c>
      <c r="I764" s="90" t="s">
        <v>201</v>
      </c>
      <c r="J764" s="341">
        <v>0.8</v>
      </c>
      <c r="K764" s="90">
        <v>750000000</v>
      </c>
      <c r="L764" s="52" t="s">
        <v>177</v>
      </c>
      <c r="M764" s="90" t="s">
        <v>2431</v>
      </c>
      <c r="N764" s="90" t="s">
        <v>221</v>
      </c>
      <c r="O764" s="195"/>
      <c r="P764" s="90" t="s">
        <v>2354</v>
      </c>
      <c r="Q764" s="67" t="s">
        <v>2165</v>
      </c>
      <c r="R764" s="195"/>
      <c r="S764" s="195"/>
      <c r="T764" s="195"/>
      <c r="U764" s="195"/>
      <c r="V764" s="322">
        <v>2982409.24</v>
      </c>
      <c r="W764" s="223">
        <f>V764*1.12</f>
        <v>3340298.3488000007</v>
      </c>
      <c r="X764" s="195"/>
      <c r="Y764" s="90">
        <v>2016</v>
      </c>
      <c r="Z764" s="195"/>
    </row>
    <row r="765" spans="3:26" s="44" customFormat="1" ht="168" customHeight="1" x14ac:dyDescent="0.25">
      <c r="C765" s="90" t="s">
        <v>2191</v>
      </c>
      <c r="D765" s="120" t="s">
        <v>172</v>
      </c>
      <c r="E765" s="109" t="s">
        <v>203</v>
      </c>
      <c r="F765" s="111" t="s">
        <v>204</v>
      </c>
      <c r="G765" s="112" t="s">
        <v>204</v>
      </c>
      <c r="H765" s="109" t="s">
        <v>2190</v>
      </c>
      <c r="I765" s="70" t="s">
        <v>189</v>
      </c>
      <c r="J765" s="114">
        <v>1</v>
      </c>
      <c r="K765" s="122">
        <v>750000000</v>
      </c>
      <c r="L765" s="123" t="s">
        <v>194</v>
      </c>
      <c r="M765" s="393" t="s">
        <v>1937</v>
      </c>
      <c r="N765" s="123" t="s">
        <v>194</v>
      </c>
      <c r="O765" s="117"/>
      <c r="P765" s="117" t="s">
        <v>807</v>
      </c>
      <c r="Q765" s="124" t="s">
        <v>205</v>
      </c>
      <c r="R765" s="113"/>
      <c r="S765" s="113"/>
      <c r="T765" s="113"/>
      <c r="U765" s="113"/>
      <c r="V765" s="73">
        <v>130758.89</v>
      </c>
      <c r="W765" s="73">
        <v>146449.96</v>
      </c>
      <c r="X765" s="70" t="s">
        <v>206</v>
      </c>
      <c r="Y765" s="394">
        <v>2016</v>
      </c>
      <c r="Z765" s="113"/>
    </row>
    <row r="766" spans="3:26" s="44" customFormat="1" ht="168" customHeight="1" x14ac:dyDescent="0.25">
      <c r="C766" s="90" t="s">
        <v>2234</v>
      </c>
      <c r="D766" s="395" t="s">
        <v>172</v>
      </c>
      <c r="E766" s="395" t="s">
        <v>2230</v>
      </c>
      <c r="F766" s="395" t="s">
        <v>2231</v>
      </c>
      <c r="G766" s="395" t="s">
        <v>2232</v>
      </c>
      <c r="H766" s="395" t="s">
        <v>2233</v>
      </c>
      <c r="I766" s="395" t="s">
        <v>189</v>
      </c>
      <c r="J766" s="396">
        <v>1</v>
      </c>
      <c r="K766" s="395">
        <v>750000000</v>
      </c>
      <c r="L766" s="395" t="s">
        <v>339</v>
      </c>
      <c r="M766" s="395" t="s">
        <v>1937</v>
      </c>
      <c r="N766" s="395" t="s">
        <v>345</v>
      </c>
      <c r="O766" s="395"/>
      <c r="P766" s="395" t="s">
        <v>669</v>
      </c>
      <c r="Q766" s="395" t="s">
        <v>342</v>
      </c>
      <c r="R766" s="395"/>
      <c r="S766" s="395"/>
      <c r="T766" s="395"/>
      <c r="U766" s="395"/>
      <c r="V766" s="205">
        <v>740000</v>
      </c>
      <c r="W766" s="205">
        <f>V766*1.12</f>
        <v>828800.00000000012</v>
      </c>
      <c r="X766" s="395"/>
      <c r="Y766" s="190">
        <v>2016</v>
      </c>
      <c r="Z766" s="397"/>
    </row>
    <row r="767" spans="3:26" s="44" customFormat="1" ht="168" customHeight="1" x14ac:dyDescent="0.25">
      <c r="C767" s="90" t="s">
        <v>2259</v>
      </c>
      <c r="D767" s="395" t="s">
        <v>172</v>
      </c>
      <c r="E767" s="395" t="s">
        <v>2256</v>
      </c>
      <c r="F767" s="395" t="s">
        <v>2257</v>
      </c>
      <c r="G767" s="395" t="s">
        <v>2258</v>
      </c>
      <c r="H767" s="395" t="s">
        <v>2258</v>
      </c>
      <c r="I767" s="395" t="s">
        <v>189</v>
      </c>
      <c r="J767" s="396">
        <v>1</v>
      </c>
      <c r="K767" s="395">
        <v>750000000</v>
      </c>
      <c r="L767" s="395" t="s">
        <v>339</v>
      </c>
      <c r="M767" s="395" t="s">
        <v>669</v>
      </c>
      <c r="N767" s="395" t="s">
        <v>339</v>
      </c>
      <c r="O767" s="395"/>
      <c r="P767" s="395" t="s">
        <v>669</v>
      </c>
      <c r="Q767" s="395" t="s">
        <v>342</v>
      </c>
      <c r="R767" s="395"/>
      <c r="S767" s="395"/>
      <c r="T767" s="395"/>
      <c r="U767" s="395"/>
      <c r="V767" s="422">
        <v>0</v>
      </c>
      <c r="W767" s="422">
        <v>0</v>
      </c>
      <c r="X767" s="395"/>
      <c r="Y767" s="395">
        <v>2016</v>
      </c>
      <c r="Z767" s="410" t="s">
        <v>1079</v>
      </c>
    </row>
    <row r="768" spans="3:26" s="44" customFormat="1" ht="168" customHeight="1" x14ac:dyDescent="0.25">
      <c r="C768" s="90" t="s">
        <v>2325</v>
      </c>
      <c r="D768" s="395" t="s">
        <v>172</v>
      </c>
      <c r="E768" s="395" t="s">
        <v>2256</v>
      </c>
      <c r="F768" s="395" t="s">
        <v>2257</v>
      </c>
      <c r="G768" s="395" t="s">
        <v>2258</v>
      </c>
      <c r="H768" s="395" t="s">
        <v>2258</v>
      </c>
      <c r="I768" s="395" t="s">
        <v>189</v>
      </c>
      <c r="J768" s="396">
        <v>1</v>
      </c>
      <c r="K768" s="395">
        <v>750000000</v>
      </c>
      <c r="L768" s="395" t="s">
        <v>339</v>
      </c>
      <c r="M768" s="395" t="s">
        <v>663</v>
      </c>
      <c r="N768" s="395" t="s">
        <v>339</v>
      </c>
      <c r="O768" s="395"/>
      <c r="P768" s="395" t="s">
        <v>631</v>
      </c>
      <c r="Q768" s="395" t="s">
        <v>342</v>
      </c>
      <c r="R768" s="395"/>
      <c r="S768" s="395"/>
      <c r="T768" s="395"/>
      <c r="U768" s="395"/>
      <c r="V768" s="422">
        <v>1382000</v>
      </c>
      <c r="W768" s="422">
        <v>1547840.0000000002</v>
      </c>
      <c r="X768" s="395"/>
      <c r="Y768" s="395">
        <v>2016</v>
      </c>
      <c r="Z768" s="410"/>
    </row>
    <row r="769" spans="3:26" s="44" customFormat="1" ht="168" customHeight="1" x14ac:dyDescent="0.25">
      <c r="C769" s="90" t="s">
        <v>2272</v>
      </c>
      <c r="D769" s="59" t="s">
        <v>501</v>
      </c>
      <c r="E769" s="240" t="s">
        <v>664</v>
      </c>
      <c r="F769" s="190" t="s">
        <v>665</v>
      </c>
      <c r="G769" s="59" t="s">
        <v>666</v>
      </c>
      <c r="H769" s="59" t="s">
        <v>2261</v>
      </c>
      <c r="I769" s="256" t="s">
        <v>189</v>
      </c>
      <c r="J769" s="194">
        <v>1</v>
      </c>
      <c r="K769" s="203">
        <v>750000000</v>
      </c>
      <c r="L769" s="59" t="s">
        <v>598</v>
      </c>
      <c r="M769" s="256" t="s">
        <v>2199</v>
      </c>
      <c r="N769" s="59" t="s">
        <v>760</v>
      </c>
      <c r="O769" s="205"/>
      <c r="P769" s="203" t="s">
        <v>2262</v>
      </c>
      <c r="Q769" s="203" t="s">
        <v>762</v>
      </c>
      <c r="R769" s="258"/>
      <c r="S769" s="241"/>
      <c r="T769" s="241"/>
      <c r="U769" s="241"/>
      <c r="V769" s="241">
        <v>68000</v>
      </c>
      <c r="W769" s="241">
        <f>V769*1.12</f>
        <v>76160</v>
      </c>
      <c r="X769" s="287"/>
      <c r="Y769" s="70">
        <v>2016</v>
      </c>
      <c r="Z769" s="258"/>
    </row>
    <row r="770" spans="3:26" s="44" customFormat="1" ht="168" customHeight="1" x14ac:dyDescent="0.2">
      <c r="C770" s="90" t="s">
        <v>2273</v>
      </c>
      <c r="D770" s="59" t="s">
        <v>501</v>
      </c>
      <c r="E770" s="240" t="s">
        <v>664</v>
      </c>
      <c r="F770" s="190" t="s">
        <v>665</v>
      </c>
      <c r="G770" s="59" t="s">
        <v>666</v>
      </c>
      <c r="H770" s="59" t="s">
        <v>2263</v>
      </c>
      <c r="I770" s="256" t="s">
        <v>189</v>
      </c>
      <c r="J770" s="194">
        <v>1</v>
      </c>
      <c r="K770" s="203">
        <v>750000000</v>
      </c>
      <c r="L770" s="59" t="s">
        <v>598</v>
      </c>
      <c r="M770" s="256" t="s">
        <v>1842</v>
      </c>
      <c r="N770" s="59" t="s">
        <v>760</v>
      </c>
      <c r="O770" s="205"/>
      <c r="P770" s="203" t="s">
        <v>2262</v>
      </c>
      <c r="Q770" s="203" t="s">
        <v>762</v>
      </c>
      <c r="R770" s="258"/>
      <c r="S770" s="404"/>
      <c r="T770" s="404"/>
      <c r="U770" s="404"/>
      <c r="V770" s="241">
        <f>W770/1.12</f>
        <v>359999.99999999994</v>
      </c>
      <c r="W770" s="241">
        <v>403200</v>
      </c>
      <c r="X770" s="258"/>
      <c r="Y770" s="70">
        <v>2016</v>
      </c>
      <c r="Z770" s="405"/>
    </row>
    <row r="771" spans="3:26" s="44" customFormat="1" ht="168" customHeight="1" x14ac:dyDescent="0.2">
      <c r="C771" s="90" t="s">
        <v>2274</v>
      </c>
      <c r="D771" s="59" t="s">
        <v>501</v>
      </c>
      <c r="E771" s="240" t="s">
        <v>664</v>
      </c>
      <c r="F771" s="190" t="s">
        <v>665</v>
      </c>
      <c r="G771" s="59" t="s">
        <v>666</v>
      </c>
      <c r="H771" s="190" t="s">
        <v>2264</v>
      </c>
      <c r="I771" s="256" t="s">
        <v>189</v>
      </c>
      <c r="J771" s="194">
        <v>1</v>
      </c>
      <c r="K771" s="203">
        <v>750000000</v>
      </c>
      <c r="L771" s="59" t="s">
        <v>598</v>
      </c>
      <c r="M771" s="256" t="s">
        <v>2265</v>
      </c>
      <c r="N771" s="59" t="s">
        <v>760</v>
      </c>
      <c r="O771" s="205"/>
      <c r="P771" s="203" t="s">
        <v>669</v>
      </c>
      <c r="Q771" s="203" t="s">
        <v>762</v>
      </c>
      <c r="R771" s="258"/>
      <c r="S771" s="404"/>
      <c r="T771" s="404"/>
      <c r="U771" s="404"/>
      <c r="V771" s="241">
        <v>810000</v>
      </c>
      <c r="W771" s="241">
        <f>V771*1.12</f>
        <v>907200.00000000012</v>
      </c>
      <c r="X771" s="258"/>
      <c r="Y771" s="70">
        <v>2016</v>
      </c>
      <c r="Z771" s="405"/>
    </row>
    <row r="772" spans="3:26" s="44" customFormat="1" ht="168" customHeight="1" x14ac:dyDescent="0.25">
      <c r="C772" s="90" t="s">
        <v>2275</v>
      </c>
      <c r="D772" s="59" t="s">
        <v>501</v>
      </c>
      <c r="E772" s="240" t="s">
        <v>664</v>
      </c>
      <c r="F772" s="190" t="s">
        <v>665</v>
      </c>
      <c r="G772" s="59" t="s">
        <v>666</v>
      </c>
      <c r="H772" s="59" t="s">
        <v>2266</v>
      </c>
      <c r="I772" s="256" t="s">
        <v>189</v>
      </c>
      <c r="J772" s="194">
        <v>1</v>
      </c>
      <c r="K772" s="203">
        <v>750000000</v>
      </c>
      <c r="L772" s="59" t="s">
        <v>598</v>
      </c>
      <c r="M772" s="256" t="s">
        <v>2267</v>
      </c>
      <c r="N772" s="59" t="s">
        <v>760</v>
      </c>
      <c r="O772" s="205"/>
      <c r="P772" s="203" t="s">
        <v>2170</v>
      </c>
      <c r="Q772" s="203" t="s">
        <v>762</v>
      </c>
      <c r="R772" s="258"/>
      <c r="S772" s="241"/>
      <c r="T772" s="241"/>
      <c r="U772" s="241"/>
      <c r="V772" s="241">
        <v>57000</v>
      </c>
      <c r="W772" s="241">
        <f>V772*1.12</f>
        <v>63840.000000000007</v>
      </c>
      <c r="X772" s="287"/>
      <c r="Y772" s="70">
        <v>2016</v>
      </c>
      <c r="Z772" s="258"/>
    </row>
    <row r="773" spans="3:26" s="44" customFormat="1" ht="168" customHeight="1" x14ac:dyDescent="0.2">
      <c r="C773" s="90" t="s">
        <v>2276</v>
      </c>
      <c r="D773" s="59" t="s">
        <v>501</v>
      </c>
      <c r="E773" s="240" t="s">
        <v>664</v>
      </c>
      <c r="F773" s="190" t="s">
        <v>665</v>
      </c>
      <c r="G773" s="59" t="s">
        <v>666</v>
      </c>
      <c r="H773" s="59" t="s">
        <v>2268</v>
      </c>
      <c r="I773" s="256" t="s">
        <v>189</v>
      </c>
      <c r="J773" s="194">
        <v>0.65</v>
      </c>
      <c r="K773" s="203">
        <v>750000000</v>
      </c>
      <c r="L773" s="59" t="s">
        <v>598</v>
      </c>
      <c r="M773" s="256" t="s">
        <v>2199</v>
      </c>
      <c r="N773" s="59" t="s">
        <v>760</v>
      </c>
      <c r="O773" s="205"/>
      <c r="P773" s="256" t="s">
        <v>2173</v>
      </c>
      <c r="Q773" s="203" t="s">
        <v>762</v>
      </c>
      <c r="R773" s="258"/>
      <c r="S773" s="404"/>
      <c r="T773" s="404"/>
      <c r="U773" s="404"/>
      <c r="V773" s="241">
        <v>150000</v>
      </c>
      <c r="W773" s="241">
        <f>V773*1.12</f>
        <v>168000.00000000003</v>
      </c>
      <c r="X773" s="258"/>
      <c r="Y773" s="70">
        <v>2016</v>
      </c>
      <c r="Z773" s="406"/>
    </row>
    <row r="774" spans="3:26" s="44" customFormat="1" ht="168" customHeight="1" x14ac:dyDescent="0.2">
      <c r="C774" s="90" t="s">
        <v>2277</v>
      </c>
      <c r="D774" s="59" t="s">
        <v>501</v>
      </c>
      <c r="E774" s="240" t="s">
        <v>664</v>
      </c>
      <c r="F774" s="190" t="s">
        <v>665</v>
      </c>
      <c r="G774" s="59" t="s">
        <v>666</v>
      </c>
      <c r="H774" s="190" t="s">
        <v>2269</v>
      </c>
      <c r="I774" s="256" t="s">
        <v>189</v>
      </c>
      <c r="J774" s="194">
        <v>1</v>
      </c>
      <c r="K774" s="203">
        <v>750000000</v>
      </c>
      <c r="L774" s="59" t="s">
        <v>598</v>
      </c>
      <c r="M774" s="256" t="s">
        <v>2270</v>
      </c>
      <c r="N774" s="59" t="s">
        <v>760</v>
      </c>
      <c r="O774" s="205"/>
      <c r="P774" s="256" t="s">
        <v>335</v>
      </c>
      <c r="Q774" s="203" t="s">
        <v>762</v>
      </c>
      <c r="R774" s="258"/>
      <c r="S774" s="404"/>
      <c r="T774" s="404"/>
      <c r="U774" s="404"/>
      <c r="V774" s="241">
        <v>43500</v>
      </c>
      <c r="W774" s="241">
        <f>V774*1.12</f>
        <v>48720.000000000007</v>
      </c>
      <c r="X774" s="258"/>
      <c r="Y774" s="70">
        <v>2016</v>
      </c>
      <c r="Z774" s="406"/>
    </row>
    <row r="775" spans="3:26" s="44" customFormat="1" ht="168" customHeight="1" x14ac:dyDescent="0.2">
      <c r="C775" s="90" t="s">
        <v>2278</v>
      </c>
      <c r="D775" s="59" t="s">
        <v>501</v>
      </c>
      <c r="E775" s="240" t="s">
        <v>664</v>
      </c>
      <c r="F775" s="190" t="s">
        <v>665</v>
      </c>
      <c r="G775" s="59" t="s">
        <v>666</v>
      </c>
      <c r="H775" s="407" t="s">
        <v>2271</v>
      </c>
      <c r="I775" s="256" t="s">
        <v>189</v>
      </c>
      <c r="J775" s="194">
        <v>0.65</v>
      </c>
      <c r="K775" s="203">
        <v>750000000</v>
      </c>
      <c r="L775" s="59" t="s">
        <v>598</v>
      </c>
      <c r="M775" s="256" t="s">
        <v>2265</v>
      </c>
      <c r="N775" s="59" t="s">
        <v>760</v>
      </c>
      <c r="O775" s="205"/>
      <c r="P775" s="256" t="s">
        <v>2265</v>
      </c>
      <c r="Q775" s="203" t="s">
        <v>762</v>
      </c>
      <c r="R775" s="258"/>
      <c r="S775" s="404"/>
      <c r="T775" s="404"/>
      <c r="U775" s="404"/>
      <c r="V775" s="241">
        <f>W775/1.12</f>
        <v>165549.99999999997</v>
      </c>
      <c r="W775" s="241">
        <v>185416</v>
      </c>
      <c r="X775" s="258"/>
      <c r="Y775" s="70">
        <v>2016</v>
      </c>
      <c r="Z775" s="406"/>
    </row>
    <row r="776" spans="3:26" s="44" customFormat="1" ht="168" customHeight="1" x14ac:dyDescent="0.25">
      <c r="C776" s="90" t="s">
        <v>2319</v>
      </c>
      <c r="D776" s="419" t="s">
        <v>247</v>
      </c>
      <c r="E776" s="420" t="s">
        <v>2315</v>
      </c>
      <c r="F776" s="269" t="s">
        <v>2316</v>
      </c>
      <c r="G776" s="269" t="s">
        <v>2316</v>
      </c>
      <c r="H776" s="269" t="s">
        <v>2317</v>
      </c>
      <c r="I776" s="269" t="s">
        <v>189</v>
      </c>
      <c r="J776" s="421">
        <v>1</v>
      </c>
      <c r="K776" s="45">
        <v>750000000</v>
      </c>
      <c r="L776" s="193" t="s">
        <v>252</v>
      </c>
      <c r="M776" s="193" t="s">
        <v>1920</v>
      </c>
      <c r="N776" s="53" t="s">
        <v>2312</v>
      </c>
      <c r="O776" s="269"/>
      <c r="P776" s="292" t="s">
        <v>2173</v>
      </c>
      <c r="Q776" s="269" t="s">
        <v>2318</v>
      </c>
      <c r="R776" s="269"/>
      <c r="S776" s="269"/>
      <c r="T776" s="269"/>
      <c r="U776" s="270"/>
      <c r="V776" s="270">
        <v>1235516</v>
      </c>
      <c r="W776" s="270">
        <f>V776*1.12</f>
        <v>1383777.9200000002</v>
      </c>
      <c r="X776" s="269"/>
      <c r="Y776" s="269">
        <v>2016</v>
      </c>
      <c r="Z776" s="269"/>
    </row>
    <row r="777" spans="3:26" s="44" customFormat="1" ht="168" customHeight="1" x14ac:dyDescent="0.2">
      <c r="C777" s="90" t="s">
        <v>2434</v>
      </c>
      <c r="D777" s="190" t="s">
        <v>172</v>
      </c>
      <c r="E777" s="307" t="s">
        <v>2428</v>
      </c>
      <c r="F777" s="90" t="s">
        <v>2429</v>
      </c>
      <c r="G777" s="90" t="s">
        <v>2429</v>
      </c>
      <c r="H777" s="90" t="s">
        <v>2430</v>
      </c>
      <c r="I777" s="90" t="s">
        <v>189</v>
      </c>
      <c r="J777" s="341">
        <v>1</v>
      </c>
      <c r="K777" s="90">
        <v>750000000</v>
      </c>
      <c r="L777" s="52" t="s">
        <v>177</v>
      </c>
      <c r="M777" s="90" t="s">
        <v>2431</v>
      </c>
      <c r="N777" s="464" t="s">
        <v>390</v>
      </c>
      <c r="O777" s="92"/>
      <c r="P777" s="90" t="s">
        <v>2432</v>
      </c>
      <c r="Q777" s="67" t="s">
        <v>2433</v>
      </c>
      <c r="R777" s="221"/>
      <c r="S777" s="221"/>
      <c r="T777" s="221"/>
      <c r="U777" s="221"/>
      <c r="V777" s="416">
        <v>200000</v>
      </c>
      <c r="W777" s="416">
        <f>V777*1.12</f>
        <v>224000.00000000003</v>
      </c>
      <c r="X777" s="198"/>
      <c r="Y777" s="269">
        <v>2016</v>
      </c>
      <c r="Z777" s="383"/>
    </row>
    <row r="778" spans="3:26" s="44" customFormat="1" ht="15.75" customHeight="1" x14ac:dyDescent="0.25">
      <c r="C778" s="500" t="s">
        <v>25</v>
      </c>
      <c r="D778" s="501"/>
      <c r="E778" s="45"/>
      <c r="F778" s="45"/>
      <c r="G778" s="45"/>
      <c r="H778" s="45"/>
      <c r="I778" s="45"/>
      <c r="J778" s="106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107">
        <f>SUM(V552:V777)</f>
        <v>11401246868.399523</v>
      </c>
      <c r="W778" s="107">
        <f>SUM(W552:W777)</f>
        <v>12734737264.963865</v>
      </c>
      <c r="X778" s="45"/>
      <c r="Y778" s="55"/>
      <c r="Z778" s="45"/>
    </row>
    <row r="779" spans="3:26" s="44" customFormat="1" ht="13.5" thickBot="1" x14ac:dyDescent="0.3">
      <c r="C779" s="502" t="s">
        <v>27</v>
      </c>
      <c r="D779" s="503"/>
      <c r="E779" s="179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80">
        <f>SUM(V476,V550,V778)</f>
        <v>13463495188.990952</v>
      </c>
      <c r="W779" s="180">
        <f>SUM(W476,W550,W778)</f>
        <v>15044455384.024263</v>
      </c>
      <c r="X779" s="179"/>
      <c r="Y779" s="181"/>
      <c r="Z779" s="45"/>
    </row>
    <row r="780" spans="3:26" s="44" customFormat="1" ht="12.75" x14ac:dyDescent="0.25">
      <c r="C780" s="182"/>
      <c r="D780" s="183"/>
      <c r="E780" s="184"/>
      <c r="F780" s="184"/>
      <c r="G780" s="184"/>
      <c r="H780" s="184"/>
      <c r="I780" s="184"/>
      <c r="J780" s="184"/>
      <c r="K780" s="184"/>
      <c r="L780" s="184"/>
      <c r="M780" s="184"/>
      <c r="N780" s="184"/>
      <c r="O780" s="184"/>
      <c r="P780" s="184"/>
      <c r="Q780" s="184"/>
      <c r="R780" s="184"/>
      <c r="S780" s="184"/>
      <c r="T780" s="184"/>
      <c r="U780" s="184"/>
      <c r="V780" s="185"/>
      <c r="W780" s="185"/>
      <c r="X780" s="184"/>
      <c r="Y780" s="184"/>
      <c r="Z780" s="184"/>
    </row>
    <row r="781" spans="3:26" s="43" customFormat="1" ht="33" customHeight="1" x14ac:dyDescent="0.25">
      <c r="C781" s="493" t="s">
        <v>2320</v>
      </c>
      <c r="D781" s="493"/>
      <c r="V781" s="186"/>
      <c r="W781" s="186"/>
      <c r="Z781" s="368"/>
    </row>
    <row r="782" spans="3:26" x14ac:dyDescent="0.25">
      <c r="Z782" s="26"/>
    </row>
    <row r="783" spans="3:26" x14ac:dyDescent="0.25">
      <c r="Z783" s="26"/>
    </row>
    <row r="784" spans="3:26" x14ac:dyDescent="0.25">
      <c r="Z784" s="26"/>
    </row>
    <row r="785" spans="26:26" x14ac:dyDescent="0.25">
      <c r="Z785" s="26"/>
    </row>
    <row r="786" spans="26:26" x14ac:dyDescent="0.25">
      <c r="Z786" s="26"/>
    </row>
    <row r="787" spans="26:26" x14ac:dyDescent="0.25">
      <c r="Z787" s="26"/>
    </row>
    <row r="788" spans="26:26" x14ac:dyDescent="0.25">
      <c r="Z788" s="26"/>
    </row>
    <row r="789" spans="26:26" x14ac:dyDescent="0.25">
      <c r="Z789" s="26"/>
    </row>
    <row r="790" spans="26:26" x14ac:dyDescent="0.25">
      <c r="Z790" s="26"/>
    </row>
    <row r="791" spans="26:26" x14ac:dyDescent="0.25">
      <c r="Z791" s="26"/>
    </row>
    <row r="792" spans="26:26" x14ac:dyDescent="0.25">
      <c r="Z792" s="26"/>
    </row>
    <row r="793" spans="26:26" x14ac:dyDescent="0.25">
      <c r="Z793" s="26"/>
    </row>
    <row r="794" spans="26:26" x14ac:dyDescent="0.25">
      <c r="Z794" s="26"/>
    </row>
    <row r="795" spans="26:26" x14ac:dyDescent="0.25">
      <c r="Z795" s="26"/>
    </row>
    <row r="796" spans="26:26" x14ac:dyDescent="0.25">
      <c r="Z796" s="26"/>
    </row>
    <row r="797" spans="26:26" x14ac:dyDescent="0.25">
      <c r="Z797" s="26"/>
    </row>
    <row r="798" spans="26:26" x14ac:dyDescent="0.25">
      <c r="Z798" s="26"/>
    </row>
    <row r="799" spans="26:26" x14ac:dyDescent="0.25">
      <c r="Z799" s="26"/>
    </row>
    <row r="800" spans="26:26" x14ac:dyDescent="0.25">
      <c r="Z800" s="26"/>
    </row>
    <row r="801" spans="26:26" x14ac:dyDescent="0.25">
      <c r="Z801" s="26"/>
    </row>
    <row r="802" spans="26:26" x14ac:dyDescent="0.25">
      <c r="Z802" s="26"/>
    </row>
    <row r="803" spans="26:26" x14ac:dyDescent="0.25">
      <c r="Z803" s="26"/>
    </row>
    <row r="804" spans="26:26" x14ac:dyDescent="0.25">
      <c r="Z804" s="26"/>
    </row>
    <row r="805" spans="26:26" x14ac:dyDescent="0.25">
      <c r="Z805" s="26"/>
    </row>
    <row r="806" spans="26:26" x14ac:dyDescent="0.25">
      <c r="Z806" s="26"/>
    </row>
    <row r="807" spans="26:26" x14ac:dyDescent="0.25">
      <c r="Z807" s="26"/>
    </row>
    <row r="808" spans="26:26" x14ac:dyDescent="0.25">
      <c r="Z808" s="26"/>
    </row>
    <row r="809" spans="26:26" x14ac:dyDescent="0.25">
      <c r="Z809" s="26"/>
    </row>
    <row r="810" spans="26:26" x14ac:dyDescent="0.25">
      <c r="Z810" s="26"/>
    </row>
    <row r="811" spans="26:26" x14ac:dyDescent="0.25">
      <c r="Z811" s="26"/>
    </row>
    <row r="812" spans="26:26" x14ac:dyDescent="0.25">
      <c r="Z812" s="26"/>
    </row>
    <row r="813" spans="26:26" x14ac:dyDescent="0.25">
      <c r="Z813" s="26"/>
    </row>
    <row r="814" spans="26:26" x14ac:dyDescent="0.25">
      <c r="Z814" s="26"/>
    </row>
    <row r="815" spans="26:26" x14ac:dyDescent="0.25">
      <c r="Z815" s="26"/>
    </row>
    <row r="816" spans="26:26" x14ac:dyDescent="0.25">
      <c r="Z816" s="26"/>
    </row>
    <row r="817" spans="26:26" x14ac:dyDescent="0.25">
      <c r="Z817" s="26"/>
    </row>
    <row r="818" spans="26:26" x14ac:dyDescent="0.25">
      <c r="Z818" s="26"/>
    </row>
    <row r="819" spans="26:26" x14ac:dyDescent="0.25">
      <c r="Z819" s="26"/>
    </row>
    <row r="820" spans="26:26" x14ac:dyDescent="0.25">
      <c r="Z820" s="26"/>
    </row>
    <row r="821" spans="26:26" x14ac:dyDescent="0.25">
      <c r="Z821" s="26"/>
    </row>
    <row r="822" spans="26:26" x14ac:dyDescent="0.25">
      <c r="Z822" s="26"/>
    </row>
    <row r="823" spans="26:26" x14ac:dyDescent="0.25">
      <c r="Z823" s="26"/>
    </row>
    <row r="824" spans="26:26" x14ac:dyDescent="0.25">
      <c r="Z824" s="26"/>
    </row>
    <row r="825" spans="26:26" x14ac:dyDescent="0.25">
      <c r="Z825" s="26"/>
    </row>
    <row r="826" spans="26:26" x14ac:dyDescent="0.25">
      <c r="Z826" s="26"/>
    </row>
    <row r="827" spans="26:26" x14ac:dyDescent="0.25">
      <c r="Z827" s="26"/>
    </row>
    <row r="828" spans="26:26" x14ac:dyDescent="0.25">
      <c r="Z828" s="26"/>
    </row>
    <row r="829" spans="26:26" x14ac:dyDescent="0.25">
      <c r="Z829" s="26"/>
    </row>
    <row r="830" spans="26:26" x14ac:dyDescent="0.25">
      <c r="Z830" s="26"/>
    </row>
    <row r="831" spans="26:26" x14ac:dyDescent="0.25">
      <c r="Z831" s="26"/>
    </row>
    <row r="832" spans="26:26" x14ac:dyDescent="0.25">
      <c r="Z832" s="26"/>
    </row>
    <row r="833" spans="26:26" x14ac:dyDescent="0.25">
      <c r="Z833" s="26"/>
    </row>
    <row r="834" spans="26:26" x14ac:dyDescent="0.25">
      <c r="Z834" s="26"/>
    </row>
    <row r="835" spans="26:26" x14ac:dyDescent="0.25">
      <c r="Z835" s="26"/>
    </row>
    <row r="836" spans="26:26" x14ac:dyDescent="0.25">
      <c r="Z836" s="26"/>
    </row>
  </sheetData>
  <mergeCells count="12">
    <mergeCell ref="C781:D781"/>
    <mergeCell ref="C551:Z551"/>
    <mergeCell ref="C476:D476"/>
    <mergeCell ref="C550:D550"/>
    <mergeCell ref="C778:D778"/>
    <mergeCell ref="C779:D779"/>
    <mergeCell ref="X7:Z7"/>
    <mergeCell ref="X8:Z8"/>
    <mergeCell ref="C49:Z49"/>
    <mergeCell ref="C477:Z477"/>
    <mergeCell ref="C54:Z54"/>
    <mergeCell ref="T13:Z13"/>
  </mergeCells>
  <pageMargins left="3.937007874015748E-2" right="3.937007874015748E-2" top="0.15748031496062992" bottom="0.15748031496062992" header="0.31496062992125984" footer="0.31496062992125984"/>
  <pageSetup paperSize="8" scale="41" fitToHeight="0" orientation="landscape" r:id="rId1"/>
  <headerFooter differentFirst="1">
    <oddFooter>Страница &amp;P</oddFooter>
  </headerFooter>
  <rowBreaks count="5" manualBreakCount="5">
    <brk id="317" min="2" max="25" man="1"/>
    <brk id="331" min="2" max="25" man="1"/>
    <brk id="650" min="2" max="25" man="1"/>
    <brk id="665" min="2" max="25" man="1"/>
    <brk id="781" min="2" max="2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ДК</vt:lpstr>
      <vt:lpstr>'Для ДК'!Заголовки_для_печати</vt:lpstr>
      <vt:lpstr>'Для ДК'!Область_печати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2016-10-24T09:55:52Z</dcterms:modified>
</cp:coreProperties>
</file>